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EGATO 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Autore sconosciuto</author>
  </authors>
  <commentList>
    <comment ref="K55" authorId="0">
      <text>
        <r>
          <rPr>
            <sz val="10"/>
            <rFont val="Arial"/>
            <family val="2"/>
          </rPr>
          <t xml:space="preserve">EFFETTUARE - VERIFICHE: PROGETTO ANALOGO FINANZIATO BANDO 2023 - PROG 2024-  
</t>
        </r>
        <r>
          <rPr>
            <sz val="9"/>
            <color rgb="FF000000"/>
            <rFont val="Tahoma"/>
            <family val="2"/>
            <charset val="1"/>
          </rPr>
          <t xml:space="preserve">PROGETTO SIMILE - DENOMINATO: 39^ FIERA REGIONALE DEL TARTUFO NERO PREGIATO </t>
        </r>
      </text>
    </comment>
  </commentList>
</comments>
</file>

<file path=xl/sharedStrings.xml><?xml version="1.0" encoding="utf-8"?>
<sst xmlns="http://schemas.openxmlformats.org/spreadsheetml/2006/main" count="888" uniqueCount="589">
  <si>
    <t xml:space="preserve">ALLEGATO 1 - Al Decreto di Liquidazione Contributi -  Bando Accoglienza 2024  Azione B (Bilancio 2025/2027  Annualità 2025  - Residui 2024 - ID OpenAct n. 43108394 )</t>
  </si>
  <si>
    <t xml:space="preserve">FASE DOMANDA / CONCESSIONE</t>
  </si>
  <si>
    <t xml:space="preserve">FASE ISTRUTTORIA RENDICONTO</t>
  </si>
  <si>
    <t xml:space="preserve">LIQUIDAZIONE</t>
  </si>
  <si>
    <t xml:space="preserve">BILANCIO 2025/2027 - Ann. 2025 - Residui 2024</t>
  </si>
  <si>
    <t xml:space="preserve">ORD.</t>
  </si>
  <si>
    <t xml:space="preserve">POS.  Grad. (DDS 255/TURI - 18/09/2024)</t>
  </si>
  <si>
    <t xml:space="preserve">ID DOM PROCEDIM.</t>
  </si>
  <si>
    <t xml:space="preserve">COD. BENEF.</t>
  </si>
  <si>
    <t xml:space="preserve">DENOMINAZIONE SOGGETTO</t>
  </si>
  <si>
    <t xml:space="preserve">SEDE LEGALE</t>
  </si>
  <si>
    <t xml:space="preserve">INDIRIZZO SEDE LEGALE</t>
  </si>
  <si>
    <t xml:space="preserve">CODICE FISCALE</t>
  </si>
  <si>
    <t xml:space="preserve">P.IVA</t>
  </si>
  <si>
    <t xml:space="preserve">TITOLO PROGETTO / EVENTO</t>
  </si>
  <si>
    <t xml:space="preserve">CODICI - CUP (CUP UNICO Cumulativo Cat. Altri Soggetti - Altre Amm Locali)</t>
  </si>
  <si>
    <t xml:space="preserve">TOTALI SPESE</t>
  </si>
  <si>
    <t xml:space="preserve">ENTRATE</t>
  </si>
  <si>
    <t xml:space="preserve">DISAVANZO</t>
  </si>
  <si>
    <t xml:space="preserve">ATTO DI CONCESSIONE</t>
  </si>
  <si>
    <t xml:space="preserve">CONTRIBUTO CONCESSO</t>
  </si>
  <si>
    <t xml:space="preserve">SPESE PRESENTATE A RENDICONTO</t>
  </si>
  <si>
    <t xml:space="preserve">SPESE AMMESSE A RENDICONTO</t>
  </si>
  <si>
    <t xml:space="preserve">PROPORZ. %  SPESA  AMMESSA RENDICONT. - RISP. SPESA AMMESSA IN DOMANDA (Art. 6.1 DDS 154/2024)</t>
  </si>
  <si>
    <t xml:space="preserve">TOT. ENTRATE</t>
  </si>
  <si>
    <t xml:space="preserve">TOTALE DISAV.</t>
  </si>
  <si>
    <t xml:space="preserve">CONTRIBUTO LORDO RICONOSCIUTO</t>
  </si>
  <si>
    <t xml:space="preserve">ECONOMIA DA ACCERTARE</t>
  </si>
  <si>
    <t xml:space="preserve">Importo RIT 4% cod.106E Ritenute (Art.28 D.P.R. 600/73) </t>
  </si>
  <si>
    <t xml:space="preserve">CONTRIBUTO NETTO DA LIQUIDARE</t>
  </si>
  <si>
    <t xml:space="preserve">CAP.</t>
  </si>
  <si>
    <t xml:space="preserve">IMP - SUB</t>
  </si>
  <si>
    <t xml:space="preserve">NOTE RIDUZONE</t>
  </si>
  <si>
    <t xml:space="preserve">ASSOCIAZIONE IL CARNEVALE DI ASCOLI</t>
  </si>
  <si>
    <t xml:space="preserve">ASCOLI PICENO</t>
  </si>
  <si>
    <t xml:space="preserve">PIAZZA ARRINGO, 7</t>
  </si>
  <si>
    <t xml:space="preserve">01424260444</t>
  </si>
  <si>
    <t xml:space="preserve">CARNEVALE IN PIAZZA - 2024</t>
  </si>
  <si>
    <t xml:space="preserve">B78J24001310009</t>
  </si>
  <si>
    <t xml:space="preserve">DDS 323/TURI 20/11/2024</t>
  </si>
  <si>
    <t xml:space="preserve">NO</t>
  </si>
  <si>
    <t xml:space="preserve">Imp. n° 9978/14207 Ann. 2025 - Residui 2024</t>
  </si>
  <si>
    <t xml:space="preserve">Contributo ridotto entro il limite del Disavanzo  (Art. 6.1 DDS 154/2024).</t>
  </si>
  <si>
    <t xml:space="preserve">COMUNE DI GABICCE MARE</t>
  </si>
  <si>
    <t xml:space="preserve">GABICCE MARE</t>
  </si>
  <si>
    <t xml:space="preserve">VIA C. BATTISTI 66</t>
  </si>
  <si>
    <t xml:space="preserve">00262320419</t>
  </si>
  <si>
    <t xml:space="preserve">DISCO DIVA - 2024</t>
  </si>
  <si>
    <t xml:space="preserve">D99I24000800004</t>
  </si>
  <si>
    <t xml:space="preserve">Imp. n° 9976/14323 Ann. 2025 - Residui 2024</t>
  </si>
  <si>
    <t xml:space="preserve">PRO LOCO CASTELDURANTE</t>
  </si>
  <si>
    <t xml:space="preserve">URBANIA</t>
  </si>
  <si>
    <t xml:space="preserve">CORSO VITTORIO EMANUELE II, 27</t>
  </si>
  <si>
    <t xml:space="preserve">82005310410</t>
  </si>
  <si>
    <t xml:space="preserve">FESTA NAZIONALE DELLA BEFANA - 2024</t>
  </si>
  <si>
    <t xml:space="preserve">Imp. n° 9978/14209 Ann. 2025 - Residui 2024</t>
  </si>
  <si>
    <t xml:space="preserve">PRO LOCO DI GRADARA</t>
  </si>
  <si>
    <t xml:space="preserve">GRADARA</t>
  </si>
  <si>
    <t xml:space="preserve">PIAZZA V NOVEMBRE, 1</t>
  </si>
  <si>
    <t xml:space="preserve">80032010417</t>
  </si>
  <si>
    <t xml:space="preserve">HALLOWEEKEND - 2024</t>
  </si>
  <si>
    <t xml:space="preserve">Imp. n° 9978/14210 Ann. 2025 - Residui 2024</t>
  </si>
  <si>
    <t xml:space="preserve">COMUNE DI SAN GINESIO</t>
  </si>
  <si>
    <t xml:space="preserve">SAN GINESIO</t>
  </si>
  <si>
    <t xml:space="preserve">VIA CAPOCASTELLO, 35</t>
  </si>
  <si>
    <t xml:space="preserve">00215270430</t>
  </si>
  <si>
    <t xml:space="preserve">SAN GINESIO FANTASY - 2024</t>
  </si>
  <si>
    <t xml:space="preserve">G48J24000200007</t>
  </si>
  <si>
    <t xml:space="preserve">Imp. n° 9976/14326 Ann. 2025 - Residui 2024</t>
  </si>
  <si>
    <t xml:space="preserve">Contributo ridotto entro il limite del 50% della spesa rendicontatat ammessa  (Art. 6.1 DDS 154/2024).</t>
  </si>
  <si>
    <t xml:space="preserve">BIM TRONTO - CONSORZIO BACINO IMBRIFERO MONTANO DEL FIUME TRONTO</t>
  </si>
  <si>
    <t xml:space="preserve">VIA ALESSANDRIA,12</t>
  </si>
  <si>
    <t xml:space="preserve">92009260446</t>
  </si>
  <si>
    <t xml:space="preserve">#PARCOSCENICO - 2024</t>
  </si>
  <si>
    <t xml:space="preserve">J14J24000250002</t>
  </si>
  <si>
    <t xml:space="preserve">Imp. n° 9981/ Ann. 2025 - Residui 2024</t>
  </si>
  <si>
    <t xml:space="preserve">ASSOCIAZIONE TAMBURINI DEL SERAFINO</t>
  </si>
  <si>
    <t xml:space="preserve">SARNANO</t>
  </si>
  <si>
    <t xml:space="preserve">PIAZZA ALTA, SNC</t>
  </si>
  <si>
    <t xml:space="preserve">01696380433</t>
  </si>
  <si>
    <t xml:space="preserve">Castrum Sarnani, il medioevo ... che ritorna - Edizione XVI - 2024</t>
  </si>
  <si>
    <t xml:space="preserve">Imp. n° 9978/14212 Ann. 2025 - Residui 2024</t>
  </si>
  <si>
    <t xml:space="preserve">COMUNE DI TREIA</t>
  </si>
  <si>
    <t xml:space="preserve">TREIA</t>
  </si>
  <si>
    <t xml:space="preserve">PIAZZA DELLA REPUBBLICA N.2</t>
  </si>
  <si>
    <t xml:space="preserve">00138790431</t>
  </si>
  <si>
    <t xml:space="preserve">44° DISFIDA DEL BRACCIALE - 2024</t>
  </si>
  <si>
    <t xml:space="preserve">I39I24000930006</t>
  </si>
  <si>
    <t xml:space="preserve">Imp. n° 9976/14333 Ann. 2025 - Residui 2024</t>
  </si>
  <si>
    <t xml:space="preserve">CONFARTIGIANATO IMPRESE MACERATA ASCOLI PICENO FERMO</t>
  </si>
  <si>
    <t xml:space="preserve">MACERATA</t>
  </si>
  <si>
    <t xml:space="preserve">PIAZZALE RODOLFO TAMBRONI ARMAROLI N. 1</t>
  </si>
  <si>
    <t xml:space="preserve">80002340430</t>
  </si>
  <si>
    <t xml:space="preserve">APERIGUSTO SPECIALE: SANO È BUONO - 2024</t>
  </si>
  <si>
    <t xml:space="preserve">Imp. n° 9978/14215 Ann. 2025 - Residui 2024</t>
  </si>
  <si>
    <t xml:space="preserve">UNIONE MONTANA MONTI AZZURRI</t>
  </si>
  <si>
    <t xml:space="preserve">VIA PIAVE N. 12</t>
  </si>
  <si>
    <t xml:space="preserve">01874180431</t>
  </si>
  <si>
    <t xml:space="preserve">AGAPE’: LA VITA E I GENI DEI BORGHI ACCOGLIENTI - 2024</t>
  </si>
  <si>
    <t xml:space="preserve">G44J24000320007</t>
  </si>
  <si>
    <t xml:space="preserve">Imp. n° 9979/14195 Ann. 2025 - Residui 2024</t>
  </si>
  <si>
    <t xml:space="preserve">COMUNE DI FANO</t>
  </si>
  <si>
    <t xml:space="preserve">FANO</t>
  </si>
  <si>
    <t xml:space="preserve">Via San Francesco 76</t>
  </si>
  <si>
    <t xml:space="preserve">00127440410</t>
  </si>
  <si>
    <t xml:space="preserve">FESTA DEL MARE E DELLA BANDIERA BLU ED. - 2024</t>
  </si>
  <si>
    <t xml:space="preserve">E32B24000400006</t>
  </si>
  <si>
    <t xml:space="preserve">Imp. n° 9976/14334 Ann. 2025 - Residui 2024</t>
  </si>
  <si>
    <t xml:space="preserve">COMUNE DI USSITA</t>
  </si>
  <si>
    <t xml:space="preserve">USSITA</t>
  </si>
  <si>
    <t xml:space="preserve">PIAZZA XI FEBBRAIO, 5</t>
  </si>
  <si>
    <t xml:space="preserve">81001810431</t>
  </si>
  <si>
    <t xml:space="preserve">TERRITORI FORTI E FLUIDI - II^ EDIZIONE - 2024</t>
  </si>
  <si>
    <t xml:space="preserve"> C59I24000600004</t>
  </si>
  <si>
    <t xml:space="preserve">Imp. n° 9976/14335 Ann. 2025 - Residui 2024</t>
  </si>
  <si>
    <t xml:space="preserve">UNIONE MONTANA DEL CATRIA E NERONE</t>
  </si>
  <si>
    <t xml:space="preserve">CAGLI</t>
  </si>
  <si>
    <t xml:space="preserve">VIA G.LAPIS, 8</t>
  </si>
  <si>
    <t xml:space="preserve">02565260417</t>
  </si>
  <si>
    <t xml:space="preserve">LA CICLOVIA DEL GUSTO 2024</t>
  </si>
  <si>
    <t xml:space="preserve">G64D24003440002</t>
  </si>
  <si>
    <t xml:space="preserve">Imp. n° 9979/14196 Ann. 2025 - Residui 2024</t>
  </si>
  <si>
    <t xml:space="preserve">COMUNE DI FIASTRA</t>
  </si>
  <si>
    <t xml:space="preserve">FIASTRA</t>
  </si>
  <si>
    <t xml:space="preserve">VIA ROMA 1</t>
  </si>
  <si>
    <t xml:space="preserve">81000250431</t>
  </si>
  <si>
    <t xml:space="preserve">FIASTRA FANTASY - 2024</t>
  </si>
  <si>
    <t xml:space="preserve">F29I24000720009</t>
  </si>
  <si>
    <t xml:space="preserve">Imp. n° 9976/14336 Ann. 2025 - Residui 2024</t>
  </si>
  <si>
    <t xml:space="preserve">ASSOCIAZIONE GIOVANI, TERRITORIO E CULTURA</t>
  </si>
  <si>
    <t xml:space="preserve">PETRITOLI</t>
  </si>
  <si>
    <t xml:space="preserve">VIA TORNABUONI, 27</t>
  </si>
  <si>
    <t xml:space="preserve">90059390444</t>
  </si>
  <si>
    <t xml:space="preserve">BORGHI APERTI ALLA CULTURA: EVENTI CULTURALI ED ARTISTICI NEI PALAZZI, TEATRI, GIARDINI E NELLE PIAZZE DEI BORGHI - 2024</t>
  </si>
  <si>
    <t xml:space="preserve">Imp. n° 9978/14216 Ann. 2025 - Residui 2024</t>
  </si>
  <si>
    <t xml:space="preserve">A.P.T. PRO LOCO CARPEGNA</t>
  </si>
  <si>
    <t xml:space="preserve">CARPEGNA</t>
  </si>
  <si>
    <t xml:space="preserve">PIAZZA CONTI, 6</t>
  </si>
  <si>
    <t xml:space="preserve">91003590410</t>
  </si>
  <si>
    <t xml:space="preserve">19° FESTA DEL PROSCIUTTO DI CARPEGNA D.O.P. - 2024</t>
  </si>
  <si>
    <t xml:space="preserve">Imp. n° 9978/14217 Ann. 2025 - Residui 2024</t>
  </si>
  <si>
    <t xml:space="preserve">COMUNE DI NUMANA</t>
  </si>
  <si>
    <t xml:space="preserve">NUMANA</t>
  </si>
  <si>
    <t xml:space="preserve">PIAZZA DEL SANTUARIO, 24</t>
  </si>
  <si>
    <t xml:space="preserve">00113090427</t>
  </si>
  <si>
    <t xml:space="preserve">SMILE NUMANA 2024 - LA RASSEGNA DELLA COMICITA' - 2024</t>
  </si>
  <si>
    <t xml:space="preserve">J64J24000570004</t>
  </si>
  <si>
    <t xml:space="preserve">Imp. n° 9976/14338 Ann. 2025 - Residui 2024</t>
  </si>
  <si>
    <t xml:space="preserve">COMUNE DI PESARO</t>
  </si>
  <si>
    <t xml:space="preserve">PESARO</t>
  </si>
  <si>
    <t xml:space="preserve">Piazza del Popolo, 1</t>
  </si>
  <si>
    <t xml:space="preserve">00272430414</t>
  </si>
  <si>
    <t xml:space="preserve">NOTTE DELLE CANDELE - 2024</t>
  </si>
  <si>
    <t xml:space="preserve">D79I24000670006</t>
  </si>
  <si>
    <t xml:space="preserve">Imp. n° 9976/14339 Ann. 2025 - Residui 2024</t>
  </si>
  <si>
    <t xml:space="preserve">FONDAZIONE VISIT GABICCE</t>
  </si>
  <si>
    <t xml:space="preserve">STRADA NAZIONALE ADRIATICA, 13</t>
  </si>
  <si>
    <t xml:space="preserve">02775130418</t>
  </si>
  <si>
    <t xml:space="preserve">WEEKEND DEL MOTOTURISTA ALLA SCOPERTA DELLE MARCHE – III ED. - 2024</t>
  </si>
  <si>
    <t xml:space="preserve">Imp. n° 9978/14219 Ann. 2025 - Residui 2024</t>
  </si>
  <si>
    <t xml:space="preserve">COMUNE DI CINGOLI</t>
  </si>
  <si>
    <t xml:space="preserve">CINGOLI</t>
  </si>
  <si>
    <t xml:space="preserve">PIAZZA VITTORIO EMANUELE II, 1</t>
  </si>
  <si>
    <t xml:space="preserve">00129810438</t>
  </si>
  <si>
    <t xml:space="preserve">16^ EDIZIONE BALCONE DELLA MODA - 2024</t>
  </si>
  <si>
    <t xml:space="preserve">J69I24001380002</t>
  </si>
  <si>
    <t xml:space="preserve">Imp. n° 9976/14340 Ann. 2025 - Residui 2024</t>
  </si>
  <si>
    <t xml:space="preserve">ENTE RIEVOCAZIONI STORICHE " I GIORNI DI AZZOLINO" APS</t>
  </si>
  <si>
    <t xml:space="preserve">GROTTAZZOLINA</t>
  </si>
  <si>
    <t xml:space="preserve">PIAZZA UMBERTO I SCN</t>
  </si>
  <si>
    <t xml:space="preserve">01935920445</t>
  </si>
  <si>
    <t xml:space="preserve">I GIORNI DI AZZOLINO - 2024</t>
  </si>
  <si>
    <t xml:space="preserve">Imp. n° 9978/14220 Ann. 2025 - Residui 2024</t>
  </si>
  <si>
    <t xml:space="preserve">ASSOCIAZIONE DI PROMOZIONE SOCIALE OLIMPIA</t>
  </si>
  <si>
    <t xml:space="preserve">VIA GASPARRI, 20</t>
  </si>
  <si>
    <t xml:space="preserve">92058400414</t>
  </si>
  <si>
    <t xml:space="preserve">NOTTURNO CONTADINO - 2024</t>
  </si>
  <si>
    <t xml:space="preserve">Imp. n° 9978/14222 Ann. 2025 - Residui 2024</t>
  </si>
  <si>
    <t xml:space="preserve">PROLOCO PIANDIMELETO APS</t>
  </si>
  <si>
    <t xml:space="preserve">PIANDIMELETO</t>
  </si>
  <si>
    <t xml:space="preserve">PIAZZA CONTI OLIVA</t>
  </si>
  <si>
    <t xml:space="preserve">82010520417</t>
  </si>
  <si>
    <t xml:space="preserve">PALIO CONTI OLIVA - 2024</t>
  </si>
  <si>
    <t xml:space="preserve">Imp. n° 9978/14223 Ann. 2025 - Residui 2024</t>
  </si>
  <si>
    <t xml:space="preserve">UNIONE DEI COMUNI LE TERRE DELLA MARCA SENONE</t>
  </si>
  <si>
    <t xml:space="preserve">SENIGALLIA</t>
  </si>
  <si>
    <t xml:space="preserve">PIAZZA ROMA N.8</t>
  </si>
  <si>
    <t xml:space="preserve">02788480420</t>
  </si>
  <si>
    <t xml:space="preserve">BORGHI DI VELLUTO 3° EDIZIONE - A SPASSO PER LA VAL MIVOLA - 2024</t>
  </si>
  <si>
    <t xml:space="preserve">G18J24000170005 </t>
  </si>
  <si>
    <t xml:space="preserve">Imp. n° 9980/14192 Ann. 2025 - Residui 2024</t>
  </si>
  <si>
    <t xml:space="preserve">ASSOCIAZIONE SPORTIVA DILETTANTISTICA MARCHE BIKEPACKING</t>
  </si>
  <si>
    <t xml:space="preserve">TOLENTINO</t>
  </si>
  <si>
    <t xml:space="preserve">VIA OBERDAN, 9</t>
  </si>
  <si>
    <t xml:space="preserve">02003210438</t>
  </si>
  <si>
    <t xml:space="preserve">MARCHE TRAIL - 2024</t>
  </si>
  <si>
    <t xml:space="preserve">Imp. n° 9978/14224 Ann. 2025 - Residui 2024</t>
  </si>
  <si>
    <t xml:space="preserve">COMUNE DI SERRAPETRONA</t>
  </si>
  <si>
    <t xml:space="preserve">SERRAPETRONA</t>
  </si>
  <si>
    <t xml:space="preserve">VIA GIACOMO LEOPARDI 18</t>
  </si>
  <si>
    <t xml:space="preserve">00265950436</t>
  </si>
  <si>
    <t xml:space="preserve">APPASSIMENTI APERTI - 2024</t>
  </si>
  <si>
    <t xml:space="preserve">D99I24000780006</t>
  </si>
  <si>
    <t xml:space="preserve">Imp. n° 9976/14344 Ann. 2025 - Residui 2024</t>
  </si>
  <si>
    <t xml:space="preserve">ASSOCIAZIONE M.A.F.</t>
  </si>
  <si>
    <t xml:space="preserve">MONDOLFO</t>
  </si>
  <si>
    <t xml:space="preserve">VIA A. PANZINI, 32</t>
  </si>
  <si>
    <t xml:space="preserve">02509750416</t>
  </si>
  <si>
    <t xml:space="preserve">MAF MAROTTA ACUSTICA FESTIVAL - 2024</t>
  </si>
  <si>
    <t xml:space="preserve">Imp. n° 9978/14225 Ann. 2025 - Residui 2024</t>
  </si>
  <si>
    <t xml:space="preserve">PROLOCO DI ARCEVIA APS</t>
  </si>
  <si>
    <t xml:space="preserve">ARCEVIA</t>
  </si>
  <si>
    <t xml:space="preserve">PIAZZA GARIBALDI, 7</t>
  </si>
  <si>
    <t xml:space="preserve">90003680429</t>
  </si>
  <si>
    <t xml:space="preserve">68^ FESTA DELL’UVA DI ARCEVIA - 2024</t>
  </si>
  <si>
    <t xml:space="preserve">Imp. n° 9978/14226 Ann. 2025 - Residui 2024</t>
  </si>
  <si>
    <t xml:space="preserve">PROLOCO DI SMERILLO</t>
  </si>
  <si>
    <t xml:space="preserve">SMERILLO</t>
  </si>
  <si>
    <t xml:space="preserve">VIA A. C. NOBILI, 3</t>
  </si>
  <si>
    <t xml:space="preserve">92002730445</t>
  </si>
  <si>
    <t xml:space="preserve">CASTAGNATA IN PIAZZA - 2024</t>
  </si>
  <si>
    <t xml:space="preserve">Imp. n° 9978/14227 Ann. 2025 - Residui 2024</t>
  </si>
  <si>
    <t xml:space="preserve">MOTO CLUB RIDING MARCHE A.S.D.</t>
  </si>
  <si>
    <t xml:space="preserve">VALLEFOGLIA</t>
  </si>
  <si>
    <t xml:space="preserve">VIA SERRA, 10</t>
  </si>
  <si>
    <t xml:space="preserve">92060520415</t>
  </si>
  <si>
    <t xml:space="preserve">RALLY DELLE MARCHE - 2024</t>
  </si>
  <si>
    <t xml:space="preserve">Imp. n° 9978/14228 Ann. 2025 - Residui 2024</t>
  </si>
  <si>
    <t xml:space="preserve">ASSOCIAZIONE DI PROMOZIONE SOCIALE FABRIANO PRO MUSICA</t>
  </si>
  <si>
    <t xml:space="preserve">FABRIANO</t>
  </si>
  <si>
    <t xml:space="preserve">PIAZZA FABI ALTINI 9</t>
  </si>
  <si>
    <t xml:space="preserve">92032880426</t>
  </si>
  <si>
    <t xml:space="preserve">FABRIJAZZ XI ED.- 2024</t>
  </si>
  <si>
    <t xml:space="preserve">Imp. n° 9978/14229 Ann. 2025 - Residui 2024</t>
  </si>
  <si>
    <t xml:space="preserve">OLTRE LE PAROLE ONLUS</t>
  </si>
  <si>
    <t xml:space="preserve">ROMA</t>
  </si>
  <si>
    <t xml:space="preserve">Via Prati Fiscali, 215</t>
  </si>
  <si>
    <t xml:space="preserve">07498141006</t>
  </si>
  <si>
    <t xml:space="preserve">CIASCUNO A SUO MODO - 2024</t>
  </si>
  <si>
    <t xml:space="preserve">Imp. n° 9978/14230 Ann. 2025 - Residui 2024</t>
  </si>
  <si>
    <t xml:space="preserve">ASSOCIAZIONE PRO LOCO MONDAVIO</t>
  </si>
  <si>
    <t xml:space="preserve">MONDAVIO</t>
  </si>
  <si>
    <t xml:space="preserve">Mondavio (PU) Piazza Giacomo Matteotti 15</t>
  </si>
  <si>
    <t xml:space="preserve">01003710413</t>
  </si>
  <si>
    <t xml:space="preserve">"SAMHAIN CELTIC FESTIVAL" - 2024</t>
  </si>
  <si>
    <t xml:space="preserve">Imp. n° 9978/14232 Ann. 2025 - Residui 2024</t>
  </si>
  <si>
    <t xml:space="preserve">PRO LOCO DI MONTEFORTINO</t>
  </si>
  <si>
    <t xml:space="preserve">MONTEFORTINO</t>
  </si>
  <si>
    <t xml:space="preserve">VIA SANTA LUCIA, 8</t>
  </si>
  <si>
    <t xml:space="preserve">02296120443</t>
  </si>
  <si>
    <t xml:space="preserve">50^ SAGRA DELLA CUCCIOLA - 2024</t>
  </si>
  <si>
    <t xml:space="preserve">Imp. n° 9978/14233 Ann. 2025 - Residui 2024</t>
  </si>
  <si>
    <t xml:space="preserve">COMUNE DI SASSOFERRATO</t>
  </si>
  <si>
    <t xml:space="preserve">SASSOFERRATO</t>
  </si>
  <si>
    <t xml:space="preserve">PIAZZA GIACOMO MATTEOTTI 1</t>
  </si>
  <si>
    <t xml:space="preserve">00172960429</t>
  </si>
  <si>
    <t xml:space="preserve">295 a. C. LA BATTAGLIA DELLE NAZIONI - 2024</t>
  </si>
  <si>
    <t xml:space="preserve">E99I24000850005</t>
  </si>
  <si>
    <t xml:space="preserve">Imp. n° 9976/14346 Ann. 2025 - Residui 2024</t>
  </si>
  <si>
    <t xml:space="preserve">PRO LOCO COLMURANO APS</t>
  </si>
  <si>
    <t xml:space="preserve">COLMURANO </t>
  </si>
  <si>
    <t xml:space="preserve">VIA MESSINA, 6</t>
  </si>
  <si>
    <t xml:space="preserve">01228830434</t>
  </si>
  <si>
    <t xml:space="preserve">ARTISTRADA - COLMURANO BUSKERS FESTIVAL 2024</t>
  </si>
  <si>
    <t xml:space="preserve">Imp. n° 9978/14239 Ann. 2025 - Residui 2024</t>
  </si>
  <si>
    <t xml:space="preserve">REGISTRO STORICO BENELLI</t>
  </si>
  <si>
    <t xml:space="preserve">VIA MAMELI, 22</t>
  </si>
  <si>
    <t xml:space="preserve">92025640415</t>
  </si>
  <si>
    <t xml:space="preserve">CIRCUITO DELLE CANDELE - 2024</t>
  </si>
  <si>
    <t xml:space="preserve">Imp. n° 9978/14240 Ann. 2025 - Residui 2024</t>
  </si>
  <si>
    <t xml:space="preserve">PRO LOCO MERGO APS</t>
  </si>
  <si>
    <t xml:space="preserve">MERGO</t>
  </si>
  <si>
    <t xml:space="preserve">VIA RAFFAELLO SANZIO, 9B</t>
  </si>
  <si>
    <t xml:space="preserve">02212740423</t>
  </si>
  <si>
    <t xml:space="preserve">SAN MARTI'...NELLA STORIA - 2024</t>
  </si>
  <si>
    <t xml:space="preserve">Imp. n° 9978/14242 Ann. 2025 - Residui 2024</t>
  </si>
  <si>
    <t xml:space="preserve">COMUNE DI MONTEPRANDONE</t>
  </si>
  <si>
    <t xml:space="preserve">MONTEPRANDONE</t>
  </si>
  <si>
    <t xml:space="preserve">piazza dell'aquila, 1</t>
  </si>
  <si>
    <t xml:space="preserve">00376950440</t>
  </si>
  <si>
    <t xml:space="preserve">SAN GIACOMO DELLA MARCA: UOMO, NATURA, SPIRITUALITÀ - 2024</t>
  </si>
  <si>
    <t xml:space="preserve">G59I24001020002</t>
  </si>
  <si>
    <t xml:space="preserve">Imp. n° 9976/14347 Ann. 2025 - Residui 2024</t>
  </si>
  <si>
    <t xml:space="preserve">ASSOCIAZIONE CULTURALE HO UN'IDEA E.T.S.</t>
  </si>
  <si>
    <t xml:space="preserve">LAPEDONA</t>
  </si>
  <si>
    <t xml:space="preserve">Via Fonte Balzana, 3</t>
  </si>
  <si>
    <t xml:space="preserve">02374000442</t>
  </si>
  <si>
    <t xml:space="preserve">FRIKU FESTIVAL - 2024</t>
  </si>
  <si>
    <t xml:space="preserve">Imp. n° 9978/14245 Ann. 2025 - Residui 2024</t>
  </si>
  <si>
    <t xml:space="preserve">COMUNE DI COLMURANO</t>
  </si>
  <si>
    <t xml:space="preserve">COLMURANO</t>
  </si>
  <si>
    <t xml:space="preserve">PIAZZA UMBERTO I, 7</t>
  </si>
  <si>
    <t xml:space="preserve">00267160430</t>
  </si>
  <si>
    <t xml:space="preserve">MAGICABULA - INIZIATIVA PER L'INFANZIA - 2024</t>
  </si>
  <si>
    <t xml:space="preserve">D89I24001400004</t>
  </si>
  <si>
    <t xml:space="preserve">Imp. n° 9976/14348 Ann. 2025 - Residui 2024</t>
  </si>
  <si>
    <t xml:space="preserve">ASSOCIAZIONE ZOE</t>
  </si>
  <si>
    <t xml:space="preserve">VIA MAZZA 89</t>
  </si>
  <si>
    <t xml:space="preserve">92044130414</t>
  </si>
  <si>
    <t xml:space="preserve">ZOEMICROFESTIVAL - 2024</t>
  </si>
  <si>
    <t xml:space="preserve">Imp. n° 9978/14247 Ann. 2025 - Residui 2024</t>
  </si>
  <si>
    <t xml:space="preserve">PRO LOCO SAN PAOLO DI JESI APS</t>
  </si>
  <si>
    <t xml:space="preserve">SAN PAOLO DI JESI</t>
  </si>
  <si>
    <t xml:space="preserve">VIA XX SETTEMBRE, 18</t>
  </si>
  <si>
    <t xml:space="preserve">02117660429</t>
  </si>
  <si>
    <t xml:space="preserve">FESTA DEL VI' DE VISCIOLA - 2024</t>
  </si>
  <si>
    <t xml:space="preserve">Imp. n° 9978/14248 Ann. 2025 - Residui 2024</t>
  </si>
  <si>
    <t xml:space="preserve">Contributo ridotto: le Spese Rendicontate Ammesse sono al di sotto dell'80% rispetto alla spesa ammessa in fase di domanda.  (Art. 6.1 DDS 154/2024).</t>
  </si>
  <si>
    <t xml:space="preserve">COMUNE DI CARPEGNA</t>
  </si>
  <si>
    <t xml:space="preserve">PIAZZA CONTI N.1</t>
  </si>
  <si>
    <t xml:space="preserve">82005350416</t>
  </si>
  <si>
    <t xml:space="preserve">FESTIVAL CULTURA D'ESTATE 2024</t>
  </si>
  <si>
    <t xml:space="preserve">H89I24000580004</t>
  </si>
  <si>
    <t xml:space="preserve">Imp. n° 9976/14349 Ann. 2025 - Residui 2024</t>
  </si>
  <si>
    <t xml:space="preserve">ASSOCIAZIONE TURISTICO CULTURALE STREGHE E FOLLETTI</t>
  </si>
  <si>
    <t xml:space="preserve">MONTALTO DELLE MARCHE</t>
  </si>
  <si>
    <t xml:space="preserve">PIAZZA UMBERTO I,5</t>
  </si>
  <si>
    <t xml:space="preserve">92045620447</t>
  </si>
  <si>
    <t xml:space="preserve">LA NOTTE DELLE STREGHE E DEI FOLLETTI - 2024</t>
  </si>
  <si>
    <t xml:space="preserve">Imp. n° 9978/14250 Ann. 2025 - Residui 2024</t>
  </si>
  <si>
    <t xml:space="preserve">ASSOCIAZIONE LO VATTE</t>
  </si>
  <si>
    <t xml:space="preserve">C.DA CERESOLA S.N.C.</t>
  </si>
  <si>
    <t xml:space="preserve">01855090443</t>
  </si>
  <si>
    <t xml:space="preserve">LO VATTE - 2024</t>
  </si>
  <si>
    <t xml:space="preserve">Imp. n° 9978/14252 Ann. 2025 - Residui 2024</t>
  </si>
  <si>
    <t xml:space="preserve">Associazione Musicale Orchestra Sinfonica G. Rossini della Provincia di Pesaro e Urbino</t>
  </si>
  <si>
    <t xml:space="preserve">VIA V. ROSSI, 2A</t>
  </si>
  <si>
    <t xml:space="preserve">90010660414</t>
  </si>
  <si>
    <t xml:space="preserve">IL MERCOLEDI' DEGLI ARTISTI - 2024</t>
  </si>
  <si>
    <t xml:space="preserve">Imp. n° 9978/14253 Ann. 2025 - Residui 2024</t>
  </si>
  <si>
    <t xml:space="preserve">FORTUNA DEA ETS</t>
  </si>
  <si>
    <t xml:space="preserve">VIA CAIO MUZIO SCEVOLA 1</t>
  </si>
  <si>
    <t xml:space="preserve">02691690412</t>
  </si>
  <si>
    <t xml:space="preserve">BIRRA D'AUGUSTO - 2024</t>
  </si>
  <si>
    <t xml:space="preserve">Imp. n° 9978/14254 Ann. 2025 - Residui 2024</t>
  </si>
  <si>
    <t xml:space="preserve">ASSOCIAZIONE PICCOLE UTOPIE ANOMALE</t>
  </si>
  <si>
    <t xml:space="preserve">PIOBBICO</t>
  </si>
  <si>
    <t xml:space="preserve">LOCALITÀ BACCIARDI 11</t>
  </si>
  <si>
    <t xml:space="preserve">91024150418</t>
  </si>
  <si>
    <t xml:space="preserve">FESTIVAL DELLE PECORE A PUÀ - 2024</t>
  </si>
  <si>
    <t xml:space="preserve">Imp. n° 9978/14255 Ann. 2025 - Residui 2024</t>
  </si>
  <si>
    <t xml:space="preserve">AZIENDA SPECIALE SERVIZI CULTURA TURISMO E SPETTACOLO  TEATRI DI CIVITANOVA</t>
  </si>
  <si>
    <t xml:space="preserve">CIVITANOVA MARCHE</t>
  </si>
  <si>
    <t xml:space="preserve">VIA B.BUOZZI, 6</t>
  </si>
  <si>
    <t xml:space="preserve">01539220432</t>
  </si>
  <si>
    <t xml:space="preserve">FESTIVALVARCO - 2024</t>
  </si>
  <si>
    <t xml:space="preserve">Imp. n° 9995/ Ann. 2025 - Residui 2024</t>
  </si>
  <si>
    <t xml:space="preserve">COMUNE DI ACQUALAGNA</t>
  </si>
  <si>
    <t xml:space="preserve">ACQUALAGNA</t>
  </si>
  <si>
    <t xml:space="preserve">PIAZZA MATTEI 9</t>
  </si>
  <si>
    <t xml:space="preserve">00152230413</t>
  </si>
  <si>
    <t xml:space="preserve">39^ FIERA REGIONALE DEL TARTUFO NERO ESTIVO - 2024</t>
  </si>
  <si>
    <t xml:space="preserve">I98J24000150009</t>
  </si>
  <si>
    <t xml:space="preserve">Imp. n° 9976/14352 Ann. 2025 - Residui 2024</t>
  </si>
  <si>
    <t xml:space="preserve">ASSOCIAZIONE PRO  LOCO PORTO SAN GIORGIO</t>
  </si>
  <si>
    <t xml:space="preserve">PORTO SAN GIORGIO</t>
  </si>
  <si>
    <t xml:space="preserve">Via Oberdan 1</t>
  </si>
  <si>
    <t xml:space="preserve">01440530440</t>
  </si>
  <si>
    <t xml:space="preserve">CASTELLOWEEN - 2024</t>
  </si>
  <si>
    <t xml:space="preserve">Imp. n° 9978/14256 Ann. 2025 - Residui 2024</t>
  </si>
  <si>
    <t xml:space="preserve">PRO LOCO MONTEFELCINO</t>
  </si>
  <si>
    <t xml:space="preserve">MONTEFELCINO</t>
  </si>
  <si>
    <t xml:space="preserve">PIAZZA IV NOVEMBRE</t>
  </si>
  <si>
    <t xml:space="preserve">90004630415</t>
  </si>
  <si>
    <t xml:space="preserve">BATTAGLIA DEL METAURO - 2024</t>
  </si>
  <si>
    <t xml:space="preserve">Imp. n° 9978/14260 Ann. 2025 - Residui 2024</t>
  </si>
  <si>
    <t xml:space="preserve">A.P.D. MERAVILL 2.0</t>
  </si>
  <si>
    <t xml:space="preserve">VIA BORGO, 1</t>
  </si>
  <si>
    <t xml:space="preserve">02692100411</t>
  </si>
  <si>
    <t xml:space="preserve">FESTA DELL'UVA - 2024</t>
  </si>
  <si>
    <t xml:space="preserve">Imp. n° 9978/14262 Ann. 2025 - Residui 2024</t>
  </si>
  <si>
    <t xml:space="preserve">COMUNE DI OFFIDA</t>
  </si>
  <si>
    <t xml:space="preserve">OFFIDA</t>
  </si>
  <si>
    <t xml:space="preserve">CORSO SERPENTE AUREO, 66</t>
  </si>
  <si>
    <t xml:space="preserve">00136120441</t>
  </si>
  <si>
    <t xml:space="preserve">MARCHE IN VINO VERITAS 2024</t>
  </si>
  <si>
    <t xml:space="preserve">C59I24000640006</t>
  </si>
  <si>
    <t xml:space="preserve">Imp. n° 9976/14355 Ann. 2025 - Residui 2024</t>
  </si>
  <si>
    <t xml:space="preserve">COMUNE DI GRADARA</t>
  </si>
  <si>
    <t xml:space="preserve">Via Mancini, 23</t>
  </si>
  <si>
    <t xml:space="preserve">00347330417</t>
  </si>
  <si>
    <t xml:space="preserve">TRA ROCCA E STELLE - 2024</t>
  </si>
  <si>
    <t xml:space="preserve">F19I24001140006</t>
  </si>
  <si>
    <t xml:space="preserve">Imp. n° 9976/14356 Ann. 2025 - Residui 2024</t>
  </si>
  <si>
    <t xml:space="preserve">COMUNE DI LORETO</t>
  </si>
  <si>
    <t xml:space="preserve">LORETO</t>
  </si>
  <si>
    <t xml:space="preserve">CORSO BOCCALINI N. 32 60025 LORETO (AN)</t>
  </si>
  <si>
    <t xml:space="preserve">00319830428</t>
  </si>
  <si>
    <t xml:space="preserve">NOTTE CELESTE - 2024</t>
  </si>
  <si>
    <t xml:space="preserve">C78J24000240004</t>
  </si>
  <si>
    <t xml:space="preserve">Imp. n° 9976/14357 Ann. 2025 - Residui 2024</t>
  </si>
  <si>
    <t xml:space="preserve">COMUNE DI COLLI AL METAURO</t>
  </si>
  <si>
    <t xml:space="preserve">COLLI AL METAURO</t>
  </si>
  <si>
    <t xml:space="preserve">VIA MARCONI, 1</t>
  </si>
  <si>
    <t xml:space="preserve">02624260416</t>
  </si>
  <si>
    <t xml:space="preserve">ITINERARI DEL GUSTO TRA SAPORI E TRADIZIONI - FESTA DELLA PERA ANGELICA - 2024</t>
  </si>
  <si>
    <t xml:space="preserve">J58J24000070006</t>
  </si>
  <si>
    <t xml:space="preserve">Imp. n° 9976/14358 Ann. 2025 - Residui 2024</t>
  </si>
  <si>
    <t xml:space="preserve">CIRCOLO AUTOMOTOVEICOLI D'EPOCA MARCHIGIANO LODOVICO SCARFIOTTI</t>
  </si>
  <si>
    <t xml:space="preserve">POTENZA PICENA</t>
  </si>
  <si>
    <t xml:space="preserve">PIAZZA MATTEOTTI 10</t>
  </si>
  <si>
    <t xml:space="preserve">82003340435</t>
  </si>
  <si>
    <t xml:space="preserve">RIEVOCAZIONE STORICA SUL CIRCUITO DEL CHIENTI E POTENZA - 2024</t>
  </si>
  <si>
    <t xml:space="preserve">Imp. n° 9978/14263 Ann. 2025 - Residui 2024</t>
  </si>
  <si>
    <t xml:space="preserve">COMUNE DI FALCONARA MARITTIMA</t>
  </si>
  <si>
    <t xml:space="preserve">FALCONARA MARITTIMA</t>
  </si>
  <si>
    <t xml:space="preserve">PIAZZA CARDUCCI 4 </t>
  </si>
  <si>
    <t xml:space="preserve">00343140422</t>
  </si>
  <si>
    <t xml:space="preserve">SPETTACOLO PIROTECNICO 2024</t>
  </si>
  <si>
    <t xml:space="preserve">D19I24001240004</t>
  </si>
  <si>
    <t xml:space="preserve">Imp. n° 9976/14359 Ann. 2025 - Residui 2024</t>
  </si>
  <si>
    <t xml:space="preserve">ACCADEMIA DELLA CRESCIA OFFAGNA ODV</t>
  </si>
  <si>
    <t xml:space="preserve">OFFAGNA</t>
  </si>
  <si>
    <t xml:space="preserve">VIA DEL MONASTERO, 8</t>
  </si>
  <si>
    <t xml:space="preserve">93071410422</t>
  </si>
  <si>
    <t xml:space="preserve">New Evo Festival 2024</t>
  </si>
  <si>
    <t xml:space="preserve">Imp. n° 9978/14264 Ann. 2025 - Residui 2024</t>
  </si>
  <si>
    <t xml:space="preserve">ASSOCIAZIONE ALBERGATORI GABICCE MARE/GRUPPO ALBERGATORI MULTISERVIZI SRL</t>
  </si>
  <si>
    <t xml:space="preserve">VIALE DELLA VITTORIA 105, 61011 GABICCE MARE</t>
  </si>
  <si>
    <t xml:space="preserve">VIALE DELLA VITTORIA PALAZZO TURISMO</t>
  </si>
  <si>
    <t xml:space="preserve">80032240410</t>
  </si>
  <si>
    <t xml:space="preserve">MG &amp; CLASSIC CARS EVENT - 2024</t>
  </si>
  <si>
    <t xml:space="preserve">Imp. n° 9978/14265 Ann. 2025 - Residui 2024</t>
  </si>
  <si>
    <t xml:space="preserve">GRUPPO STORICO MALATESTIANO CITTA' DI FANO "LA PANDOLFACCIA"APS</t>
  </si>
  <si>
    <t xml:space="preserve">VIA CAMPANELLA  N. 1</t>
  </si>
  <si>
    <t xml:space="preserve">90042830415</t>
  </si>
  <si>
    <t xml:space="preserve">ALLA CORTE DEI MALATESTI - 2024</t>
  </si>
  <si>
    <t xml:space="preserve">Imp. n° 9978/14267 Ann. 2025 - Residui 2024</t>
  </si>
  <si>
    <t xml:space="preserve">SIROLO "MUSICA TRADIZIONE E TERRITORIO"</t>
  </si>
  <si>
    <t xml:space="preserve">SIROLO</t>
  </si>
  <si>
    <t xml:space="preserve">VIA GIULIETTI n.74</t>
  </si>
  <si>
    <t xml:space="preserve">93068980429</t>
  </si>
  <si>
    <t xml:space="preserve">SIROLO "MUSICA TRADIZIONE E TERRITORIO" - 2024</t>
  </si>
  <si>
    <t xml:space="preserve">Imp. n° 9978/14268 Ann. 2025 - Residui 2024</t>
  </si>
  <si>
    <t xml:space="preserve">CIGAR CLUB MATELICA DON ALEJANDRO ROBAINA</t>
  </si>
  <si>
    <t xml:space="preserve">MATELICA</t>
  </si>
  <si>
    <t xml:space="preserve">Via Martiri della Libertà 21/M</t>
  </si>
  <si>
    <t xml:space="preserve">92015540435</t>
  </si>
  <si>
    <t xml:space="preserve">ENCUENTRO AMIGOS DE PARTAGAS - 2024</t>
  </si>
  <si>
    <t xml:space="preserve">Imp. n° 9978/14273 Ann. 2025 - Residui 2024</t>
  </si>
  <si>
    <t xml:space="preserve">A.T.A.F. - ASS. TURISTICO ALBERGHIERA DEL FERMANO</t>
  </si>
  <si>
    <t xml:space="preserve">VIA XX SETTEMBRE, 278</t>
  </si>
  <si>
    <t xml:space="preserve">02042660445</t>
  </si>
  <si>
    <t xml:space="preserve">A.T.A.F. - ASS. TURISTICO ALBERGHIERA DEL FERMANO - 2024</t>
  </si>
  <si>
    <t xml:space="preserve">Imp. n° 9978/14274 Ann. 2025 - Residui 2024</t>
  </si>
  <si>
    <t xml:space="preserve">COMUNE DI BELFORTE DEL CHIENTI</t>
  </si>
  <si>
    <t xml:space="preserve">BELFORTE DEL CHIENTI</t>
  </si>
  <si>
    <t xml:space="preserve">Piazza Umberto I, 13</t>
  </si>
  <si>
    <t xml:space="preserve">00269440434</t>
  </si>
  <si>
    <t xml:space="preserve">BIRRE DAL MONDO - 2024</t>
  </si>
  <si>
    <t xml:space="preserve">G79I24001080006</t>
  </si>
  <si>
    <t xml:space="preserve">Imp. n° 9976/14363 Ann. 2025 - Residui 2024</t>
  </si>
  <si>
    <t xml:space="preserve">ASS. PROLOCO CERRETO D'ESI</t>
  </si>
  <si>
    <t xml:space="preserve">CERRETO D'ESI</t>
  </si>
  <si>
    <t xml:space="preserve">PIAZZA LIPPERA 1</t>
  </si>
  <si>
    <t xml:space="preserve">01329030421</t>
  </si>
  <si>
    <t xml:space="preserve">84° FESTA DELL'UVA CERRETO D'ESI - 2024</t>
  </si>
  <si>
    <t xml:space="preserve">Imp. n° 9978/14275 Ann. 2025 - Residui 2024</t>
  </si>
  <si>
    <t xml:space="preserve">PRO LOCO "CUMA" MONTE RINALDO APS</t>
  </si>
  <si>
    <t xml:space="preserve">MONTE RINALDO</t>
  </si>
  <si>
    <t xml:space="preserve">VIA ROMA SCN</t>
  </si>
  <si>
    <t xml:space="preserve">90002580448</t>
  </si>
  <si>
    <t xml:space="preserve">CAPITELLO D'ORO FESTIVAL -2024</t>
  </si>
  <si>
    <t xml:space="preserve">Imp. n° 9978/14276 Ann. 2025 - Residui 2024</t>
  </si>
  <si>
    <t xml:space="preserve">ASSOCIAZIONE CULTURALE " IL PAESE DEI BALOCCHI "</t>
  </si>
  <si>
    <t xml:space="preserve">VIA DELLA GIUSTIZIA, 16/a</t>
  </si>
  <si>
    <t xml:space="preserve">02208870416</t>
  </si>
  <si>
    <t xml:space="preserve">PAESE DEI BALOCCHI - 2024</t>
  </si>
  <si>
    <t xml:space="preserve">Imp. n° 9978/14277 Ann. 2025 - Residui 2024</t>
  </si>
  <si>
    <t xml:space="preserve">ASSOCIAZIONE INFIORATA DI MONTEFIORE DELL'ASO ODV</t>
  </si>
  <si>
    <t xml:space="preserve">MONTEFIORE DELL'ASO</t>
  </si>
  <si>
    <t xml:space="preserve">BORGO GIORDANO BRUNO 14</t>
  </si>
  <si>
    <t xml:space="preserve">91033700443</t>
  </si>
  <si>
    <t xml:space="preserve">INFIORATA DI ARTE EFFIMERA DEL CORPUS DOMINI - 2024</t>
  </si>
  <si>
    <t xml:space="preserve">Imp. n° 9978/14278 Ann. 2025 - Residui 2024</t>
  </si>
  <si>
    <t xml:space="preserve">ASSOCIAZIONE CULTURALE LA STELE</t>
  </si>
  <si>
    <t xml:space="preserve">NOVILARA</t>
  </si>
  <si>
    <t xml:space="preserve">via Madonna degli angeli 1/2</t>
  </si>
  <si>
    <t xml:space="preserve">92047240418</t>
  </si>
  <si>
    <t xml:space="preserve">NOVILARA ARTE GUSTO - XII EDIZIONE 2024</t>
  </si>
  <si>
    <t xml:space="preserve">Imp. n° 9978/14279 Ann. 2025 - Residui 2024</t>
  </si>
  <si>
    <t xml:space="preserve">ASSOCIAZIONE PROLOCO PIOBBICO</t>
  </si>
  <si>
    <t xml:space="preserve">VIALE DEI CADUTI 2</t>
  </si>
  <si>
    <t xml:space="preserve">91006870413</t>
  </si>
  <si>
    <t xml:space="preserve">SAGRA NAZIONALE DEL POLENTONE ALLA CARBONARA - 2024</t>
  </si>
  <si>
    <t xml:space="preserve">Imp. n° 9978/14285 Ann. 2025 - Residui 2024</t>
  </si>
  <si>
    <t xml:space="preserve">CARNAGE COLLECTIVE</t>
  </si>
  <si>
    <t xml:space="preserve">VIA G. RENI, 5</t>
  </si>
  <si>
    <t xml:space="preserve">90050630418</t>
  </si>
  <si>
    <t xml:space="preserve">PORTO FUTURO - 2024</t>
  </si>
  <si>
    <t xml:space="preserve">Imp. n° 9978/14288 Ann. 2025 - Residui 2024</t>
  </si>
  <si>
    <t xml:space="preserve">COMUNE DI SEFRO</t>
  </si>
  <si>
    <t xml:space="preserve">SEFRO</t>
  </si>
  <si>
    <t xml:space="preserve">PIAZZA BELLANTI, 1</t>
  </si>
  <si>
    <t xml:space="preserve">00210940433</t>
  </si>
  <si>
    <t xml:space="preserve">LA TROTA E IL VERDICCHIO 2024</t>
  </si>
  <si>
    <t xml:space="preserve">G89I24001400006</t>
  </si>
  <si>
    <t xml:space="preserve">Imp. n° 9976/14365 Ann. 2025 - Residui 2024</t>
  </si>
  <si>
    <t xml:space="preserve">ASSOCIAZIONE CULTURALE E RICREATIVA CLUB DELLA MUSICA</t>
  </si>
  <si>
    <t xml:space="preserve">PORTO SANT' ELPIDIO</t>
  </si>
  <si>
    <t xml:space="preserve">VIA DEI MILLE N. 14</t>
  </si>
  <si>
    <t xml:space="preserve">02100670443</t>
  </si>
  <si>
    <t xml:space="preserve">FESTIVALARCHI IN VILLA BARUCHELLO - IX EDIZIONE - 2024</t>
  </si>
  <si>
    <t xml:space="preserve">Imp. n° 9978/14290 Ann. 2025 - Residui 2024</t>
  </si>
  <si>
    <t xml:space="preserve">ASSOCIAZIONE TURISTICA PROLOCO ORCIANO DI PESARO APS</t>
  </si>
  <si>
    <t xml:space="preserve">TERRE ROVERESCHE</t>
  </si>
  <si>
    <t xml:space="preserve">81004840418</t>
  </si>
  <si>
    <t xml:space="preserve">IL MERCATO ANTICO DI SAN ROCCO - 2024</t>
  </si>
  <si>
    <t xml:space="preserve">Imp. n° 9978/14291 Ann. 2025 - Residui 2024</t>
  </si>
  <si>
    <t xml:space="preserve">COMUNE DI BORGO PACE</t>
  </si>
  <si>
    <t xml:space="preserve">BORGO PACE</t>
  </si>
  <si>
    <t xml:space="preserve">PIAZZA DEL PINO 3</t>
  </si>
  <si>
    <t xml:space="preserve">00360660419</t>
  </si>
  <si>
    <t xml:space="preserve">FESTA DELLA PATATA ROSSA IN MUSICA EDIZIONE - 2024</t>
  </si>
  <si>
    <t xml:space="preserve">J58J24000080009</t>
  </si>
  <si>
    <t xml:space="preserve">Imp. n° 9976/14367 Ann. 2025 - Residui 2024</t>
  </si>
  <si>
    <t xml:space="preserve">ASSOCIAZIONE SOCIO CULTURALE SOUND&amp;MORE</t>
  </si>
  <si>
    <t xml:space="preserve">RECANATI</t>
  </si>
  <si>
    <t xml:space="preserve">VIA DALMAZIA 1</t>
  </si>
  <si>
    <t xml:space="preserve">93078400434</t>
  </si>
  <si>
    <t xml:space="preserve">EMF RECANATI (ELECTRONIC MUSIC FESTIVAL RECANATI) - 2024</t>
  </si>
  <si>
    <t xml:space="preserve">DDS 350/TURI 04/12/2024</t>
  </si>
  <si>
    <t xml:space="preserve">Imp. n° 10489/14775 Ann. 2025 - Residui 2024</t>
  </si>
  <si>
    <t xml:space="preserve">COMUNE DI PORTO RECANATI</t>
  </si>
  <si>
    <t xml:space="preserve">PORTO RECANATI</t>
  </si>
  <si>
    <t xml:space="preserve">CORSO MATTEOTTI, 230</t>
  </si>
  <si>
    <t xml:space="preserve">00255040438</t>
  </si>
  <si>
    <t xml:space="preserve">SPETTACOLO PIROTECNICO 15 AGOSTO - 2024</t>
  </si>
  <si>
    <t xml:space="preserve">I99I24000720004</t>
  </si>
  <si>
    <t xml:space="preserve">Imp. n° 10485/14768 Ann. 2025 - Residui 2024</t>
  </si>
  <si>
    <t xml:space="preserve">ASSOCIAZIONE MILLE LUCI E ...  ALTRO</t>
  </si>
  <si>
    <t xml:space="preserve">MONTE ROBERTO</t>
  </si>
  <si>
    <t xml:space="preserve">VIA DEL COLLE, 29</t>
  </si>
  <si>
    <t xml:space="preserve">91026900422</t>
  </si>
  <si>
    <t xml:space="preserve">FESTA DELLA TREBBIATURA E SAGRA DELL' OCA XVI EDIZIONE - 2024</t>
  </si>
  <si>
    <t xml:space="preserve">Imp. n° 10489/14780 Ann. 2025 - Residui 2024</t>
  </si>
  <si>
    <t xml:space="preserve">COMUNE DI RECANATI</t>
  </si>
  <si>
    <t xml:space="preserve">PIAZZA LEOPARDI 26</t>
  </si>
  <si>
    <t xml:space="preserve">00284570439</t>
  </si>
  <si>
    <t xml:space="preserve">CONCERTI FINALISTI MUSICULTURA FESTIVAL - 2024</t>
  </si>
  <si>
    <t xml:space="preserve">H29I24000760004</t>
  </si>
  <si>
    <t xml:space="preserve">Imp. n° 10485/14770 Ann. 2025 - Residui 2024</t>
  </si>
  <si>
    <t xml:space="preserve">	950763</t>
  </si>
  <si>
    <t xml:space="preserve">PRO LOCO SERRAVALLE DI CARDA E MONTE NERONE - APS</t>
  </si>
  <si>
    <t xml:space="preserve">APECCHIO </t>
  </si>
  <si>
    <t xml:space="preserve">VIA CAGLI SNC</t>
  </si>
  <si>
    <t xml:space="preserve">91003690418</t>
  </si>
  <si>
    <t xml:space="preserve">SAGRA DELLA CORADELLA - 2024</t>
  </si>
  <si>
    <t xml:space="preserve">Imp. n° 10489/14781 Ann. 2025 - Residui 2024</t>
  </si>
  <si>
    <t xml:space="preserve">INMUSICA ASSOCIAZIONE NO-PROFIT ETS</t>
  </si>
  <si>
    <t xml:space="preserve">VIA MILANO, 47</t>
  </si>
  <si>
    <t xml:space="preserve">02386890418</t>
  </si>
  <si>
    <t xml:space="preserve">IN MUSICA IN STRADA - 2024</t>
  </si>
  <si>
    <t xml:space="preserve">Imp. n° 10489/14783 Ann. 2025 - Residui 2024</t>
  </si>
  <si>
    <t xml:space="preserve">	984631</t>
  </si>
  <si>
    <t xml:space="preserve">MOTORI STORICI MARCHE</t>
  </si>
  <si>
    <t xml:space="preserve">ANCONA</t>
  </si>
  <si>
    <t xml:space="preserve">C.SO STAMIRA, 80</t>
  </si>
  <si>
    <t xml:space="preserve">93167260426</t>
  </si>
  <si>
    <t xml:space="preserve">MARCHE CLASSICHE - 2024</t>
  </si>
  <si>
    <t xml:space="preserve">Imp. n° 10489/14790 Ann. 2025 - Residui 2024</t>
  </si>
  <si>
    <t xml:space="preserve">	962752</t>
  </si>
  <si>
    <t xml:space="preserve">MERCATINI APS</t>
  </si>
  <si>
    <t xml:space="preserve">FALERONE</t>
  </si>
  <si>
    <t xml:space="preserve">VIA AURELIA SNC</t>
  </si>
  <si>
    <t xml:space="preserve">02390340442</t>
  </si>
  <si>
    <t xml:space="preserve">VINICOLI FESTIVAL - 2024</t>
  </si>
  <si>
    <t xml:space="preserve">Imp. n° 10489/17791 Ann. 2025 - Residui 2024</t>
  </si>
  <si>
    <t xml:space="preserve">TEATRO GIOVANI TEATRO PIRATA - IMPRESA SOCIALE</t>
  </si>
  <si>
    <t xml:space="preserve">SERRA SAN QUIRICO</t>
  </si>
  <si>
    <t xml:space="preserve">VIA ROMA 11</t>
  </si>
  <si>
    <t xml:space="preserve">01357940426</t>
  </si>
  <si>
    <t xml:space="preserve">39 ^ RASSEGNA NAZIONALE TEATRO SCUOLA EDUCAZIONE - 2024</t>
  </si>
  <si>
    <t xml:space="preserve">Imp. n° 10489/14792 Ann. 2025 - Residui 2024</t>
  </si>
  <si>
    <t xml:space="preserve">COMITATO ORGANIZZATORE MANIF.NI VARANESI</t>
  </si>
  <si>
    <t xml:space="preserve">Frazione Varano, 8 </t>
  </si>
  <si>
    <t xml:space="preserve">00915590426</t>
  </si>
  <si>
    <t xml:space="preserve">46° FESTIVAL DEL DIALETTO DI VARANO - 2024</t>
  </si>
  <si>
    <t xml:space="preserve">Imp. n° 10489/14793 Ann. 2025 - Residui 2024</t>
  </si>
  <si>
    <t xml:space="preserve">TOTALI</t>
  </si>
  <si>
    <t xml:space="preserve">Riepilogo disponibilita finanziaria  Annualita' 2025- Residui 2024</t>
  </si>
  <si>
    <t xml:space="preserve">Riepilogo IMPORTI LORDI  DA LIQUIDARE Annualita' 2025- Residui 2024</t>
  </si>
  <si>
    <t xml:space="preserve">RIEPILOGO ECONOMIE DA ACCERTARE PER CAPITOLO</t>
  </si>
  <si>
    <t xml:space="preserve">RIEPILOGO RIT 4% cod.106E Ritenute (Art.28 D.P.R. 600/73) DIVISE PER CAPITOLO</t>
  </si>
  <si>
    <t xml:space="preserve">DIVISA PER CAPITOLO</t>
  </si>
  <si>
    <t xml:space="preserve">DIVISE PER CAPITOLO</t>
  </si>
  <si>
    <t xml:space="preserve">Importo Lordo</t>
  </si>
  <si>
    <t xml:space="preserve">Importo RIT. 4%</t>
  </si>
  <si>
    <t xml:space="preserve">Netto da liquidare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</si>
</sst>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&quot; €&quot;_-;\-* #,##0.00&quot; €&quot;_-;_-* \-??&quot; €&quot;_-;_-@_-"/>
    <numFmt numFmtId="166" formatCode="0%"/>
    <numFmt numFmtId="167" formatCode="0.00%"/>
    <numFmt numFmtId="168" formatCode="_-* #,##0.00_-;\-* #,##0.00_-;_-* \-??_-;_-@_-"/>
  </numFmts>
  <fonts count="33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1"/>
      <color rgb="FF002060"/>
      <name val="Calibri"/>
      <family val="2"/>
      <charset val="1"/>
    </font>
    <font>
      <sz val="16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8"/>
      <color rgb="FFC00000"/>
      <name val="Calibri"/>
      <family val="2"/>
      <charset val="1"/>
    </font>
    <font>
      <b val="true"/>
      <sz val="6"/>
      <color rgb="FF000000"/>
      <name val="Calibri"/>
      <family val="2"/>
      <charset val="1"/>
    </font>
    <font>
      <b val="true"/>
      <sz val="11"/>
      <color rgb="FF002060"/>
      <name val="Calibri"/>
      <family val="2"/>
      <charset val="1"/>
    </font>
    <font>
      <b val="true"/>
      <sz val="6"/>
      <color theme="1"/>
      <name val="Calibri"/>
      <family val="2"/>
      <charset val="1"/>
    </font>
    <font>
      <b val="true"/>
      <sz val="11"/>
      <color rgb="FFC00000"/>
      <name val="Calibri"/>
      <family val="2"/>
      <charset val="1"/>
    </font>
    <font>
      <b val="true"/>
      <sz val="11"/>
      <color rgb="FF0070C0"/>
      <name val="Calibri"/>
      <family val="2"/>
      <charset val="1"/>
    </font>
    <font>
      <b val="true"/>
      <sz val="8"/>
      <color theme="1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Calibri"/>
      <family val="2"/>
      <charset val="1"/>
    </font>
    <font>
      <sz val="11"/>
      <color rgb="FFC00000"/>
      <name val="Calibri"/>
      <family val="2"/>
      <charset val="1"/>
    </font>
    <font>
      <b val="true"/>
      <sz val="12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2"/>
      <color rgb="FF00206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C00000"/>
      <name val="Calibri"/>
      <family val="2"/>
      <charset val="1"/>
    </font>
    <font>
      <sz val="12"/>
      <color rgb="FFC00000"/>
      <name val="Calibri"/>
      <family val="2"/>
      <charset val="1"/>
    </font>
    <font>
      <b val="true"/>
      <sz val="12"/>
      <name val="Calibri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8" tint="0.7999"/>
        <bgColor rgb="FFCCFFFF"/>
      </patternFill>
    </fill>
  </fills>
  <borders count="39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medium"/>
      <right style="thin"/>
      <top style="medium"/>
      <bottom style="hair"/>
      <diagonal/>
    </border>
    <border diagonalUp="false" diagonalDown="false">
      <left style="thin"/>
      <right style="thin"/>
      <top style="medium"/>
      <bottom style="hair"/>
      <diagonal/>
    </border>
    <border diagonalUp="false" diagonalDown="false">
      <left style="thin"/>
      <right/>
      <top style="medium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medium"/>
      <top style="medium"/>
      <bottom style="hair"/>
      <diagonal/>
    </border>
    <border diagonalUp="false" diagonalDown="false">
      <left/>
      <right style="thin"/>
      <top style="medium"/>
      <bottom style="hair"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 style="thin"/>
      <top style="hair"/>
      <bottom style="medium"/>
      <diagonal/>
    </border>
    <border diagonalUp="false" diagonalDown="false">
      <left style="thin"/>
      <right style="thin"/>
      <top style="hair"/>
      <bottom style="medium"/>
      <diagonal/>
    </border>
    <border diagonalUp="false" diagonalDown="false">
      <left style="thin"/>
      <right/>
      <top style="hair"/>
      <bottom style="medium"/>
      <diagonal/>
    </border>
    <border diagonalUp="false" diagonalDown="false">
      <left style="thin"/>
      <right style="medium"/>
      <top style="hair"/>
      <bottom style="medium"/>
      <diagonal/>
    </border>
    <border diagonalUp="false" diagonalDown="false">
      <left style="medium"/>
      <right style="medium"/>
      <top style="hair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thin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2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0" fillId="0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0" borderId="1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1" fillId="0" borderId="15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0" fillId="0" borderId="16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0" fillId="0" borderId="1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0" borderId="1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0" fillId="0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1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1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0" borderId="19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3" fillId="2" borderId="2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1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2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22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23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0" fillId="0" borderId="2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0" borderId="2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0" fillId="0" borderId="18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0" borderId="2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2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0" borderId="25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3" fillId="2" borderId="2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5" fontId="21" fillId="0" borderId="2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2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25" fillId="0" borderId="2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2" fillId="0" borderId="2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6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7" fillId="0" borderId="2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0" borderId="2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6" fillId="0" borderId="18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18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2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23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22" xfId="1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0" fillId="0" borderId="23" xfId="1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2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8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2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0" fillId="0" borderId="2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0" borderId="2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0" fillId="0" borderId="2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0" borderId="3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2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0" borderId="3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3" fillId="2" borderId="2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3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5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5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2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21" fillId="0" borderId="3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1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9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0" borderId="18" xfId="1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9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0" borderId="23" xfId="1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9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3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0" borderId="38" xfId="1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5" fontId="30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8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3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AC106"/>
  <sheetViews>
    <sheetView showFormulas="false" showGridLines="true" showRowColHeaders="true" showZeros="true" rightToLeft="false" tabSelected="true" showOutlineSymbols="true" defaultGridColor="true" view="normal" topLeftCell="D1" colorId="64" zoomScale="85" zoomScaleNormal="85" zoomScalePageLayoutView="100" workbookViewId="0">
      <selection pane="topLeft" activeCell="T94" activeCellId="0" sqref="T94"/>
    </sheetView>
  </sheetViews>
  <sheetFormatPr defaultColWidth="8.71484375" defaultRowHeight="15.7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2" width="6.85"/>
    <col collapsed="false" customWidth="true" hidden="false" outlineLevel="0" max="3" min="3" style="1" width="10.71"/>
    <col collapsed="false" customWidth="true" hidden="false" outlineLevel="0" max="4" min="4" style="3" width="8"/>
    <col collapsed="false" customWidth="true" hidden="false" outlineLevel="0" max="5" min="5" style="4" width="9.14"/>
    <col collapsed="false" customWidth="true" hidden="false" outlineLevel="0" max="6" min="6" style="1" width="39.57"/>
    <col collapsed="false" customWidth="true" hidden="false" outlineLevel="0" max="7" min="7" style="1" width="19.86"/>
    <col collapsed="false" customWidth="true" hidden="false" outlineLevel="0" max="8" min="8" style="1" width="25.71"/>
    <col collapsed="false" customWidth="true" hidden="false" outlineLevel="0" max="10" min="9" style="3" width="13.15"/>
    <col collapsed="false" customWidth="true" hidden="false" outlineLevel="0" max="11" min="11" style="1" width="21.71"/>
    <col collapsed="false" customWidth="true" hidden="false" outlineLevel="0" max="12" min="12" style="3" width="17.15"/>
    <col collapsed="false" customWidth="true" hidden="false" outlineLevel="0" max="13" min="13" style="3" width="16"/>
    <col collapsed="false" customWidth="true" hidden="false" outlineLevel="0" max="15" min="14" style="3" width="13.86"/>
    <col collapsed="false" customWidth="true" hidden="false" outlineLevel="0" max="16" min="16" style="3" width="20.29"/>
    <col collapsed="false" customWidth="true" hidden="false" outlineLevel="0" max="17" min="17" style="5" width="20.29"/>
    <col collapsed="false" customWidth="true" hidden="false" outlineLevel="0" max="18" min="18" style="5" width="13.86"/>
    <col collapsed="false" customWidth="true" hidden="false" outlineLevel="0" max="19" min="19" style="5" width="14.71"/>
    <col collapsed="false" customWidth="true" hidden="false" outlineLevel="0" max="20" min="20" style="5" width="15.29"/>
    <col collapsed="false" customWidth="true" hidden="false" outlineLevel="0" max="22" min="21" style="5" width="13.86"/>
    <col collapsed="false" customWidth="true" hidden="false" outlineLevel="0" max="25" min="23" style="5" width="15.42"/>
    <col collapsed="false" customWidth="true" hidden="false" outlineLevel="0" max="26" min="26" style="5" width="21.71"/>
    <col collapsed="false" customWidth="true" hidden="false" outlineLevel="0" max="27" min="27" style="4" width="21.71"/>
    <col collapsed="false" customWidth="true" hidden="false" outlineLevel="0" max="28" min="28" style="3" width="21.71"/>
    <col collapsed="false" customWidth="true" hidden="false" outlineLevel="0" max="29" min="29" style="1" width="52.71"/>
    <col collapsed="false" customWidth="false" hidden="false" outlineLevel="0" max="16384" min="30" style="1" width="8.71"/>
  </cols>
  <sheetData>
    <row r="2" customFormat="false" ht="42" hidden="false" customHeight="true" outlineLevel="0" collapsed="false">
      <c r="C2" s="6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  <c r="S2" s="7"/>
      <c r="T2" s="7"/>
      <c r="U2" s="7"/>
      <c r="V2" s="7"/>
      <c r="W2" s="7"/>
      <c r="X2" s="7"/>
      <c r="Y2" s="7"/>
      <c r="Z2" s="7"/>
      <c r="AA2" s="8"/>
      <c r="AB2" s="8"/>
    </row>
    <row r="3" customFormat="false" ht="34.5" hidden="false" customHeight="true" outlineLevel="0" collapsed="false">
      <c r="C3" s="9"/>
      <c r="D3" s="9"/>
      <c r="E3" s="9"/>
      <c r="F3" s="9"/>
      <c r="G3" s="9"/>
      <c r="H3" s="9"/>
      <c r="I3" s="9"/>
      <c r="J3" s="9"/>
      <c r="K3" s="9"/>
      <c r="L3" s="10"/>
      <c r="M3" s="11" t="s">
        <v>1</v>
      </c>
      <c r="N3" s="11"/>
      <c r="O3" s="11"/>
      <c r="P3" s="11"/>
      <c r="Q3" s="11"/>
      <c r="R3" s="11" t="s">
        <v>2</v>
      </c>
      <c r="S3" s="11"/>
      <c r="T3" s="11"/>
      <c r="U3" s="11"/>
      <c r="V3" s="11"/>
      <c r="W3" s="11"/>
      <c r="X3" s="11"/>
      <c r="Y3" s="11"/>
      <c r="Z3" s="12" t="s">
        <v>3</v>
      </c>
      <c r="AA3" s="13" t="s">
        <v>4</v>
      </c>
      <c r="AB3" s="13"/>
    </row>
    <row r="4" s="14" customFormat="true" ht="64.5" hidden="false" customHeight="true" outlineLevel="0" collapsed="false">
      <c r="B4" s="15" t="s">
        <v>5</v>
      </c>
      <c r="C4" s="16" t="s">
        <v>6</v>
      </c>
      <c r="D4" s="17" t="s">
        <v>7</v>
      </c>
      <c r="E4" s="18" t="s">
        <v>8</v>
      </c>
      <c r="F4" s="19" t="s">
        <v>9</v>
      </c>
      <c r="G4" s="19" t="s">
        <v>10</v>
      </c>
      <c r="H4" s="19" t="s">
        <v>11</v>
      </c>
      <c r="I4" s="18" t="s">
        <v>12</v>
      </c>
      <c r="J4" s="18" t="s">
        <v>13</v>
      </c>
      <c r="K4" s="19" t="s">
        <v>14</v>
      </c>
      <c r="L4" s="20" t="s">
        <v>15</v>
      </c>
      <c r="M4" s="21" t="s">
        <v>16</v>
      </c>
      <c r="N4" s="22" t="s">
        <v>17</v>
      </c>
      <c r="O4" s="22" t="s">
        <v>18</v>
      </c>
      <c r="P4" s="23" t="s">
        <v>19</v>
      </c>
      <c r="Q4" s="24" t="s">
        <v>20</v>
      </c>
      <c r="R4" s="25" t="s">
        <v>21</v>
      </c>
      <c r="S4" s="26" t="s">
        <v>22</v>
      </c>
      <c r="T4" s="27" t="s">
        <v>23</v>
      </c>
      <c r="U4" s="26" t="s">
        <v>24</v>
      </c>
      <c r="V4" s="28" t="s">
        <v>25</v>
      </c>
      <c r="W4" s="25" t="s">
        <v>26</v>
      </c>
      <c r="X4" s="29" t="s">
        <v>27</v>
      </c>
      <c r="Y4" s="30" t="s">
        <v>28</v>
      </c>
      <c r="Z4" s="31" t="s">
        <v>29</v>
      </c>
      <c r="AA4" s="32" t="s">
        <v>30</v>
      </c>
      <c r="AB4" s="33" t="s">
        <v>31</v>
      </c>
      <c r="AC4" s="34" t="s">
        <v>32</v>
      </c>
    </row>
    <row r="5" customFormat="false" ht="52.5" hidden="false" customHeight="true" outlineLevel="0" collapsed="false">
      <c r="B5" s="2" t="n">
        <v>1</v>
      </c>
      <c r="C5" s="35" t="n">
        <v>1</v>
      </c>
      <c r="D5" s="36" t="n">
        <v>45610</v>
      </c>
      <c r="E5" s="37" t="n">
        <v>861645</v>
      </c>
      <c r="F5" s="38" t="s">
        <v>33</v>
      </c>
      <c r="G5" s="38" t="s">
        <v>34</v>
      </c>
      <c r="H5" s="38" t="s">
        <v>35</v>
      </c>
      <c r="I5" s="39" t="s">
        <v>36</v>
      </c>
      <c r="J5" s="39" t="s">
        <v>36</v>
      </c>
      <c r="K5" s="38" t="s">
        <v>37</v>
      </c>
      <c r="L5" s="40" t="s">
        <v>38</v>
      </c>
      <c r="M5" s="41" t="n">
        <v>103662.8</v>
      </c>
      <c r="N5" s="42" t="n">
        <v>89130.8</v>
      </c>
      <c r="O5" s="42" t="n">
        <v>14532</v>
      </c>
      <c r="P5" s="43" t="s">
        <v>39</v>
      </c>
      <c r="Q5" s="44" t="n">
        <v>14532</v>
      </c>
      <c r="R5" s="45" t="n">
        <v>103201.92</v>
      </c>
      <c r="S5" s="46" t="n">
        <v>103201.92</v>
      </c>
      <c r="T5" s="47" t="n">
        <f aca="false">S5/M5*1</f>
        <v>0.995554046388869</v>
      </c>
      <c r="U5" s="46" t="n">
        <v>89130.8</v>
      </c>
      <c r="V5" s="48" t="n">
        <f aca="false">U5-R5</f>
        <v>-14071.12</v>
      </c>
      <c r="W5" s="45" t="n">
        <v>14071.12</v>
      </c>
      <c r="X5" s="49" t="n">
        <f aca="false">Q5-W5</f>
        <v>460.880000000005</v>
      </c>
      <c r="Y5" s="50" t="s">
        <v>40</v>
      </c>
      <c r="Z5" s="51" t="n">
        <f aca="false">W5</f>
        <v>14071.12</v>
      </c>
      <c r="AA5" s="37" t="n">
        <v>2070110042</v>
      </c>
      <c r="AB5" s="52" t="s">
        <v>41</v>
      </c>
      <c r="AC5" s="53" t="s">
        <v>42</v>
      </c>
    </row>
    <row r="6" customFormat="false" ht="52.5" hidden="false" customHeight="true" outlineLevel="0" collapsed="false">
      <c r="B6" s="2" t="n">
        <v>2</v>
      </c>
      <c r="C6" s="54" t="n">
        <v>2</v>
      </c>
      <c r="D6" s="55" t="n">
        <v>46269</v>
      </c>
      <c r="E6" s="56" t="n">
        <v>244</v>
      </c>
      <c r="F6" s="57" t="s">
        <v>43</v>
      </c>
      <c r="G6" s="57" t="s">
        <v>44</v>
      </c>
      <c r="H6" s="57" t="s">
        <v>45</v>
      </c>
      <c r="I6" s="58" t="s">
        <v>46</v>
      </c>
      <c r="J6" s="58" t="s">
        <v>46</v>
      </c>
      <c r="K6" s="57" t="s">
        <v>47</v>
      </c>
      <c r="L6" s="59" t="s">
        <v>48</v>
      </c>
      <c r="M6" s="60" t="n">
        <v>56000</v>
      </c>
      <c r="N6" s="61" t="n">
        <v>15000</v>
      </c>
      <c r="O6" s="61" t="n">
        <v>41000</v>
      </c>
      <c r="P6" s="62" t="s">
        <v>39</v>
      </c>
      <c r="Q6" s="63" t="n">
        <v>15000</v>
      </c>
      <c r="R6" s="64" t="n">
        <v>53315.5</v>
      </c>
      <c r="S6" s="65" t="n">
        <v>53315.5</v>
      </c>
      <c r="T6" s="66" t="n">
        <f aca="false">S6/M6*1</f>
        <v>0.9520625</v>
      </c>
      <c r="U6" s="65" t="n">
        <v>15000</v>
      </c>
      <c r="V6" s="67" t="n">
        <f aca="false">U6-R6</f>
        <v>-38315.5</v>
      </c>
      <c r="W6" s="64" t="n">
        <v>15000</v>
      </c>
      <c r="X6" s="68" t="n">
        <f aca="false">Q6-W6</f>
        <v>0</v>
      </c>
      <c r="Y6" s="69" t="s">
        <v>40</v>
      </c>
      <c r="Z6" s="70" t="n">
        <f aca="false">W6</f>
        <v>15000</v>
      </c>
      <c r="AA6" s="71" t="n">
        <v>2070110023</v>
      </c>
      <c r="AB6" s="72" t="s">
        <v>49</v>
      </c>
      <c r="AC6" s="73"/>
    </row>
    <row r="7" s="74" customFormat="true" ht="52.5" hidden="false" customHeight="true" outlineLevel="0" collapsed="false">
      <c r="B7" s="2" t="n">
        <v>3</v>
      </c>
      <c r="C7" s="54" t="n">
        <v>6</v>
      </c>
      <c r="D7" s="55" t="n">
        <v>46588</v>
      </c>
      <c r="E7" s="56" t="n">
        <v>800047</v>
      </c>
      <c r="F7" s="57" t="s">
        <v>50</v>
      </c>
      <c r="G7" s="57" t="s">
        <v>51</v>
      </c>
      <c r="H7" s="57" t="s">
        <v>52</v>
      </c>
      <c r="I7" s="58" t="s">
        <v>53</v>
      </c>
      <c r="J7" s="58"/>
      <c r="K7" s="57" t="s">
        <v>54</v>
      </c>
      <c r="L7" s="59" t="s">
        <v>38</v>
      </c>
      <c r="M7" s="60" t="n">
        <v>93000</v>
      </c>
      <c r="N7" s="61" t="n">
        <v>60500</v>
      </c>
      <c r="O7" s="61" t="n">
        <v>32500</v>
      </c>
      <c r="P7" s="62" t="s">
        <v>39</v>
      </c>
      <c r="Q7" s="63" t="n">
        <v>15000</v>
      </c>
      <c r="R7" s="64" t="n">
        <v>88597.68</v>
      </c>
      <c r="S7" s="65" t="n">
        <v>88597.68</v>
      </c>
      <c r="T7" s="66" t="n">
        <f aca="false">S7/M7*1</f>
        <v>0.952663225806452</v>
      </c>
      <c r="U7" s="65" t="n">
        <v>58875</v>
      </c>
      <c r="V7" s="67" t="n">
        <f aca="false">U7-R7</f>
        <v>-29722.68</v>
      </c>
      <c r="W7" s="64" t="n">
        <v>15000</v>
      </c>
      <c r="X7" s="68" t="n">
        <f aca="false">Q7-W7</f>
        <v>0</v>
      </c>
      <c r="Y7" s="75" t="n">
        <v>600</v>
      </c>
      <c r="Z7" s="70" t="n">
        <f aca="false">W7-Y7</f>
        <v>14400</v>
      </c>
      <c r="AA7" s="71" t="n">
        <v>2070110042</v>
      </c>
      <c r="AB7" s="72" t="s">
        <v>55</v>
      </c>
      <c r="AC7" s="76"/>
    </row>
    <row r="8" s="74" customFormat="true" ht="52.5" hidden="false" customHeight="true" outlineLevel="0" collapsed="false">
      <c r="B8" s="2" t="n">
        <v>4</v>
      </c>
      <c r="C8" s="54" t="n">
        <v>8</v>
      </c>
      <c r="D8" s="58" t="n">
        <v>47245</v>
      </c>
      <c r="E8" s="71" t="n">
        <v>786442</v>
      </c>
      <c r="F8" s="57" t="s">
        <v>56</v>
      </c>
      <c r="G8" s="57" t="s">
        <v>57</v>
      </c>
      <c r="H8" s="57" t="s">
        <v>58</v>
      </c>
      <c r="I8" s="58" t="s">
        <v>59</v>
      </c>
      <c r="J8" s="58"/>
      <c r="K8" s="57" t="s">
        <v>60</v>
      </c>
      <c r="L8" s="59" t="s">
        <v>38</v>
      </c>
      <c r="M8" s="60" t="n">
        <v>51900</v>
      </c>
      <c r="N8" s="61" t="n">
        <v>3500</v>
      </c>
      <c r="O8" s="61" t="n">
        <v>48400</v>
      </c>
      <c r="P8" s="62" t="s">
        <v>39</v>
      </c>
      <c r="Q8" s="63" t="n">
        <v>15000</v>
      </c>
      <c r="R8" s="64" t="n">
        <v>44002</v>
      </c>
      <c r="S8" s="65" t="n">
        <v>44002</v>
      </c>
      <c r="T8" s="66" t="n">
        <f aca="false">S8/M8*1</f>
        <v>0.847822736030829</v>
      </c>
      <c r="U8" s="65" t="n">
        <v>1543</v>
      </c>
      <c r="V8" s="67" t="n">
        <f aca="false">U8-R8</f>
        <v>-42459</v>
      </c>
      <c r="W8" s="64" t="n">
        <v>15000</v>
      </c>
      <c r="X8" s="68" t="n">
        <f aca="false">Q8-W8</f>
        <v>0</v>
      </c>
      <c r="Y8" s="69" t="s">
        <v>40</v>
      </c>
      <c r="Z8" s="70" t="n">
        <f aca="false">W8</f>
        <v>15000</v>
      </c>
      <c r="AA8" s="71" t="n">
        <v>2070110042</v>
      </c>
      <c r="AB8" s="72" t="s">
        <v>61</v>
      </c>
      <c r="AC8" s="77"/>
    </row>
    <row r="9" customFormat="false" ht="52.5" hidden="false" customHeight="true" outlineLevel="0" collapsed="false">
      <c r="B9" s="2" t="n">
        <v>5</v>
      </c>
      <c r="C9" s="54" t="n">
        <v>10</v>
      </c>
      <c r="D9" s="58" t="n">
        <v>47416</v>
      </c>
      <c r="E9" s="71" t="n">
        <v>189</v>
      </c>
      <c r="F9" s="57" t="s">
        <v>62</v>
      </c>
      <c r="G9" s="57" t="s">
        <v>63</v>
      </c>
      <c r="H9" s="57" t="s">
        <v>64</v>
      </c>
      <c r="I9" s="58" t="s">
        <v>65</v>
      </c>
      <c r="J9" s="58" t="s">
        <v>65</v>
      </c>
      <c r="K9" s="57" t="s">
        <v>66</v>
      </c>
      <c r="L9" s="59" t="s">
        <v>67</v>
      </c>
      <c r="M9" s="60" t="n">
        <v>24950</v>
      </c>
      <c r="N9" s="61" t="n">
        <v>0</v>
      </c>
      <c r="O9" s="61" t="n">
        <v>24950</v>
      </c>
      <c r="P9" s="62" t="s">
        <v>39</v>
      </c>
      <c r="Q9" s="63" t="n">
        <v>12475</v>
      </c>
      <c r="R9" s="64" t="n">
        <v>19998.55</v>
      </c>
      <c r="S9" s="78" t="n">
        <v>19998.55</v>
      </c>
      <c r="T9" s="66" t="n">
        <f aca="false">S9/M9*1</f>
        <v>0.801545090180361</v>
      </c>
      <c r="U9" s="65" t="n">
        <v>0</v>
      </c>
      <c r="V9" s="67" t="n">
        <f aca="false">U9-R9</f>
        <v>-19998.55</v>
      </c>
      <c r="W9" s="64" t="n">
        <v>9999.27</v>
      </c>
      <c r="X9" s="68" t="n">
        <f aca="false">Q9-W9</f>
        <v>2475.73</v>
      </c>
      <c r="Y9" s="75" t="n">
        <v>399.97</v>
      </c>
      <c r="Z9" s="70" t="n">
        <f aca="false">W9-Y9</f>
        <v>9599.3</v>
      </c>
      <c r="AA9" s="71" t="n">
        <v>2070110023</v>
      </c>
      <c r="AB9" s="72" t="s">
        <v>68</v>
      </c>
      <c r="AC9" s="79" t="s">
        <v>69</v>
      </c>
    </row>
    <row r="10" s="74" customFormat="true" ht="52.5" hidden="false" customHeight="true" outlineLevel="0" collapsed="false">
      <c r="B10" s="2" t="n">
        <v>6</v>
      </c>
      <c r="C10" s="54" t="n">
        <v>11</v>
      </c>
      <c r="D10" s="55" t="n">
        <v>47600</v>
      </c>
      <c r="E10" s="56" t="n">
        <v>867512</v>
      </c>
      <c r="F10" s="80" t="s">
        <v>70</v>
      </c>
      <c r="G10" s="81" t="s">
        <v>34</v>
      </c>
      <c r="H10" s="81" t="s">
        <v>71</v>
      </c>
      <c r="I10" s="82" t="s">
        <v>72</v>
      </c>
      <c r="J10" s="55"/>
      <c r="K10" s="80" t="s">
        <v>73</v>
      </c>
      <c r="L10" s="83" t="s">
        <v>74</v>
      </c>
      <c r="M10" s="84" t="n">
        <v>20000</v>
      </c>
      <c r="N10" s="85" t="n">
        <v>0</v>
      </c>
      <c r="O10" s="85" t="n">
        <v>20000</v>
      </c>
      <c r="P10" s="62" t="s">
        <v>39</v>
      </c>
      <c r="Q10" s="63" t="n">
        <v>10000</v>
      </c>
      <c r="R10" s="64" t="n">
        <v>20000</v>
      </c>
      <c r="S10" s="65" t="n">
        <v>20000</v>
      </c>
      <c r="T10" s="66" t="n">
        <f aca="false">S10/M10*1</f>
        <v>1</v>
      </c>
      <c r="U10" s="65" t="n">
        <v>0</v>
      </c>
      <c r="V10" s="67" t="n">
        <f aca="false">U10-R10</f>
        <v>-20000</v>
      </c>
      <c r="W10" s="64" t="n">
        <v>10000</v>
      </c>
      <c r="X10" s="68" t="n">
        <f aca="false">Q10-W10</f>
        <v>0</v>
      </c>
      <c r="Y10" s="69" t="s">
        <v>40</v>
      </c>
      <c r="Z10" s="70" t="n">
        <f aca="false">W10</f>
        <v>10000</v>
      </c>
      <c r="AA10" s="71" t="n">
        <v>2070110589</v>
      </c>
      <c r="AB10" s="72" t="s">
        <v>75</v>
      </c>
      <c r="AC10" s="76"/>
    </row>
    <row r="11" customFormat="false" ht="52.5" hidden="false" customHeight="true" outlineLevel="0" collapsed="false">
      <c r="B11" s="2" t="n">
        <v>7</v>
      </c>
      <c r="C11" s="54" t="n">
        <v>15</v>
      </c>
      <c r="D11" s="58" t="n">
        <v>47151</v>
      </c>
      <c r="E11" s="71" t="n">
        <v>858014</v>
      </c>
      <c r="F11" s="57" t="s">
        <v>76</v>
      </c>
      <c r="G11" s="57" t="s">
        <v>77</v>
      </c>
      <c r="H11" s="57" t="s">
        <v>78</v>
      </c>
      <c r="I11" s="58" t="s">
        <v>79</v>
      </c>
      <c r="J11" s="58" t="s">
        <v>79</v>
      </c>
      <c r="K11" s="57" t="s">
        <v>80</v>
      </c>
      <c r="L11" s="59" t="s">
        <v>38</v>
      </c>
      <c r="M11" s="60" t="n">
        <v>85000</v>
      </c>
      <c r="N11" s="61" t="n">
        <v>65000</v>
      </c>
      <c r="O11" s="61" t="n">
        <v>20000</v>
      </c>
      <c r="P11" s="62" t="s">
        <v>39</v>
      </c>
      <c r="Q11" s="63" t="n">
        <v>10000</v>
      </c>
      <c r="R11" s="64" t="n">
        <v>98523.18</v>
      </c>
      <c r="S11" s="65" t="n">
        <v>85000</v>
      </c>
      <c r="T11" s="66" t="n">
        <f aca="false">S11/M11*1</f>
        <v>1</v>
      </c>
      <c r="U11" s="65" t="n">
        <v>87840.2</v>
      </c>
      <c r="V11" s="67" t="n">
        <f aca="false">U11-R11</f>
        <v>-10682.98</v>
      </c>
      <c r="W11" s="64" t="n">
        <v>10000</v>
      </c>
      <c r="X11" s="68" t="n">
        <f aca="false">Q11-W11</f>
        <v>0</v>
      </c>
      <c r="Y11" s="69" t="s">
        <v>40</v>
      </c>
      <c r="Z11" s="70" t="n">
        <f aca="false">W11</f>
        <v>10000</v>
      </c>
      <c r="AA11" s="71" t="n">
        <v>2070110042</v>
      </c>
      <c r="AB11" s="72" t="s">
        <v>81</v>
      </c>
      <c r="AC11" s="86"/>
    </row>
    <row r="12" s="74" customFormat="true" ht="52.5" hidden="false" customHeight="true" outlineLevel="0" collapsed="false">
      <c r="B12" s="2" t="n">
        <v>8</v>
      </c>
      <c r="C12" s="54" t="n">
        <v>22</v>
      </c>
      <c r="D12" s="55" t="n">
        <v>47317</v>
      </c>
      <c r="E12" s="56" t="n">
        <v>197</v>
      </c>
      <c r="F12" s="80" t="s">
        <v>82</v>
      </c>
      <c r="G12" s="81" t="s">
        <v>83</v>
      </c>
      <c r="H12" s="81" t="s">
        <v>84</v>
      </c>
      <c r="I12" s="82" t="s">
        <v>85</v>
      </c>
      <c r="J12" s="82" t="s">
        <v>85</v>
      </c>
      <c r="K12" s="80" t="s">
        <v>86</v>
      </c>
      <c r="L12" s="83" t="s">
        <v>87</v>
      </c>
      <c r="M12" s="84" t="n">
        <v>40383</v>
      </c>
      <c r="N12" s="85" t="n">
        <v>0</v>
      </c>
      <c r="O12" s="85" t="n">
        <v>40383</v>
      </c>
      <c r="P12" s="62" t="s">
        <v>39</v>
      </c>
      <c r="Q12" s="63" t="n">
        <v>10000</v>
      </c>
      <c r="R12" s="64" t="n">
        <v>40383</v>
      </c>
      <c r="S12" s="65" t="n">
        <v>40383</v>
      </c>
      <c r="T12" s="66" t="n">
        <f aca="false">S12/M12*1</f>
        <v>1</v>
      </c>
      <c r="U12" s="65" t="n">
        <v>0</v>
      </c>
      <c r="V12" s="67" t="n">
        <f aca="false">U12-R12</f>
        <v>-40383</v>
      </c>
      <c r="W12" s="64" t="n">
        <v>10000</v>
      </c>
      <c r="X12" s="68" t="n">
        <f aca="false">Q12-W12</f>
        <v>0</v>
      </c>
      <c r="Y12" s="69" t="s">
        <v>40</v>
      </c>
      <c r="Z12" s="70" t="n">
        <f aca="false">W12</f>
        <v>10000</v>
      </c>
      <c r="AA12" s="71" t="n">
        <v>2070110023</v>
      </c>
      <c r="AB12" s="72" t="s">
        <v>88</v>
      </c>
      <c r="AC12" s="76"/>
    </row>
    <row r="13" s="74" customFormat="true" ht="52.5" hidden="false" customHeight="true" outlineLevel="0" collapsed="false">
      <c r="B13" s="2" t="n">
        <v>9</v>
      </c>
      <c r="C13" s="54" t="n">
        <v>23</v>
      </c>
      <c r="D13" s="55" t="n">
        <v>47604</v>
      </c>
      <c r="E13" s="56" t="n">
        <v>770195</v>
      </c>
      <c r="F13" s="80" t="s">
        <v>89</v>
      </c>
      <c r="G13" s="81" t="s">
        <v>90</v>
      </c>
      <c r="H13" s="81" t="s">
        <v>91</v>
      </c>
      <c r="I13" s="82" t="s">
        <v>92</v>
      </c>
      <c r="J13" s="55"/>
      <c r="K13" s="80" t="s">
        <v>93</v>
      </c>
      <c r="L13" s="83" t="s">
        <v>38</v>
      </c>
      <c r="M13" s="84" t="n">
        <v>26000</v>
      </c>
      <c r="N13" s="85" t="n">
        <v>0</v>
      </c>
      <c r="O13" s="85" t="n">
        <v>26000</v>
      </c>
      <c r="P13" s="62" t="s">
        <v>39</v>
      </c>
      <c r="Q13" s="63" t="n">
        <v>10000</v>
      </c>
      <c r="R13" s="64" t="n">
        <v>22283.78</v>
      </c>
      <c r="S13" s="65" t="n">
        <v>21369.73</v>
      </c>
      <c r="T13" s="66" t="n">
        <f aca="false">S13/M13*1</f>
        <v>0.821912692307692</v>
      </c>
      <c r="U13" s="65" t="n">
        <v>0</v>
      </c>
      <c r="V13" s="67" t="n">
        <f aca="false">U13-R13</f>
        <v>-22283.78</v>
      </c>
      <c r="W13" s="64" t="n">
        <v>10000</v>
      </c>
      <c r="X13" s="68" t="n">
        <f aca="false">Q13-W13</f>
        <v>0</v>
      </c>
      <c r="Y13" s="69" t="s">
        <v>40</v>
      </c>
      <c r="Z13" s="70" t="n">
        <f aca="false">W13</f>
        <v>10000</v>
      </c>
      <c r="AA13" s="71" t="n">
        <v>2070110042</v>
      </c>
      <c r="AB13" s="72" t="s">
        <v>94</v>
      </c>
      <c r="AC13" s="76"/>
    </row>
    <row r="14" s="74" customFormat="true" ht="52.5" hidden="false" customHeight="true" outlineLevel="0" collapsed="false">
      <c r="B14" s="2" t="n">
        <v>10</v>
      </c>
      <c r="C14" s="54" t="n">
        <v>24</v>
      </c>
      <c r="D14" s="55" t="n">
        <v>47659</v>
      </c>
      <c r="E14" s="56" t="n">
        <v>868518</v>
      </c>
      <c r="F14" s="80" t="s">
        <v>95</v>
      </c>
      <c r="G14" s="81" t="s">
        <v>63</v>
      </c>
      <c r="H14" s="81" t="s">
        <v>96</v>
      </c>
      <c r="I14" s="82" t="s">
        <v>97</v>
      </c>
      <c r="J14" s="82" t="s">
        <v>97</v>
      </c>
      <c r="K14" s="80" t="s">
        <v>98</v>
      </c>
      <c r="L14" s="83" t="s">
        <v>99</v>
      </c>
      <c r="M14" s="84" t="n">
        <v>30000</v>
      </c>
      <c r="N14" s="85" t="n">
        <v>0</v>
      </c>
      <c r="O14" s="85" t="n">
        <v>30000</v>
      </c>
      <c r="P14" s="62" t="s">
        <v>39</v>
      </c>
      <c r="Q14" s="63" t="n">
        <v>10000</v>
      </c>
      <c r="R14" s="64" t="n">
        <v>26000</v>
      </c>
      <c r="S14" s="65" t="n">
        <v>25000</v>
      </c>
      <c r="T14" s="66" t="n">
        <f aca="false">S14/M14*1</f>
        <v>0.833333333333333</v>
      </c>
      <c r="U14" s="65" t="n">
        <v>0</v>
      </c>
      <c r="V14" s="67" t="n">
        <f aca="false">U14-R14</f>
        <v>-26000</v>
      </c>
      <c r="W14" s="64" t="n">
        <v>10000</v>
      </c>
      <c r="X14" s="68" t="n">
        <f aca="false">Q14-W14</f>
        <v>0</v>
      </c>
      <c r="Y14" s="69" t="s">
        <v>40</v>
      </c>
      <c r="Z14" s="70" t="n">
        <f aca="false">W14</f>
        <v>10000</v>
      </c>
      <c r="AA14" s="71" t="n">
        <v>2070110499</v>
      </c>
      <c r="AB14" s="72" t="s">
        <v>100</v>
      </c>
      <c r="AC14" s="76"/>
    </row>
    <row r="15" customFormat="false" ht="52.5" hidden="false" customHeight="true" outlineLevel="0" collapsed="false">
      <c r="B15" s="2" t="n">
        <v>11</v>
      </c>
      <c r="C15" s="54" t="n">
        <v>25</v>
      </c>
      <c r="D15" s="55" t="n">
        <v>47404</v>
      </c>
      <c r="E15" s="56" t="n">
        <v>27</v>
      </c>
      <c r="F15" s="80" t="s">
        <v>101</v>
      </c>
      <c r="G15" s="81" t="s">
        <v>102</v>
      </c>
      <c r="H15" s="81" t="s">
        <v>103</v>
      </c>
      <c r="I15" s="82" t="s">
        <v>104</v>
      </c>
      <c r="J15" s="82" t="s">
        <v>104</v>
      </c>
      <c r="K15" s="80" t="s">
        <v>105</v>
      </c>
      <c r="L15" s="83" t="s">
        <v>106</v>
      </c>
      <c r="M15" s="84" t="n">
        <v>41000</v>
      </c>
      <c r="N15" s="85" t="n">
        <v>0</v>
      </c>
      <c r="O15" s="85" t="n">
        <v>41000</v>
      </c>
      <c r="P15" s="62" t="s">
        <v>39</v>
      </c>
      <c r="Q15" s="63" t="n">
        <v>10000</v>
      </c>
      <c r="R15" s="64" t="n">
        <v>46851.32</v>
      </c>
      <c r="S15" s="65" t="n">
        <v>41000</v>
      </c>
      <c r="T15" s="66" t="n">
        <f aca="false">S15/M15*1</f>
        <v>1</v>
      </c>
      <c r="U15" s="65" t="n">
        <v>0</v>
      </c>
      <c r="V15" s="67" t="n">
        <f aca="false">U15-R15</f>
        <v>-46851.32</v>
      </c>
      <c r="W15" s="64" t="n">
        <v>10000</v>
      </c>
      <c r="X15" s="68" t="n">
        <f aca="false">Q15-W15</f>
        <v>0</v>
      </c>
      <c r="Y15" s="69" t="s">
        <v>40</v>
      </c>
      <c r="Z15" s="70" t="n">
        <f aca="false">W15</f>
        <v>10000</v>
      </c>
      <c r="AA15" s="71" t="n">
        <v>2070110023</v>
      </c>
      <c r="AB15" s="72" t="s">
        <v>107</v>
      </c>
      <c r="AC15" s="86"/>
    </row>
    <row r="16" customFormat="false" ht="52.5" hidden="false" customHeight="true" outlineLevel="0" collapsed="false">
      <c r="B16" s="2" t="n">
        <v>12</v>
      </c>
      <c r="C16" s="54" t="n">
        <v>26</v>
      </c>
      <c r="D16" s="55" t="n">
        <v>47247</v>
      </c>
      <c r="E16" s="56" t="n">
        <v>199</v>
      </c>
      <c r="F16" s="80" t="s">
        <v>108</v>
      </c>
      <c r="G16" s="80" t="s">
        <v>109</v>
      </c>
      <c r="H16" s="80" t="s">
        <v>110</v>
      </c>
      <c r="I16" s="82" t="s">
        <v>111</v>
      </c>
      <c r="J16" s="55"/>
      <c r="K16" s="80" t="s">
        <v>112</v>
      </c>
      <c r="L16" s="83" t="s">
        <v>113</v>
      </c>
      <c r="M16" s="84" t="n">
        <v>26400</v>
      </c>
      <c r="N16" s="85" t="n">
        <v>0</v>
      </c>
      <c r="O16" s="85" t="n">
        <v>26400</v>
      </c>
      <c r="P16" s="62" t="s">
        <v>39</v>
      </c>
      <c r="Q16" s="63" t="n">
        <v>10000</v>
      </c>
      <c r="R16" s="64" t="n">
        <v>30199.96</v>
      </c>
      <c r="S16" s="65" t="n">
        <v>26400</v>
      </c>
      <c r="T16" s="66" t="n">
        <f aca="false">S16/M16*1</f>
        <v>1</v>
      </c>
      <c r="U16" s="65" t="n">
        <v>0</v>
      </c>
      <c r="V16" s="67" t="n">
        <f aca="false">U16-R16</f>
        <v>-30199.96</v>
      </c>
      <c r="W16" s="64" t="n">
        <v>10000</v>
      </c>
      <c r="X16" s="68" t="n">
        <f aca="false">Q16-W16</f>
        <v>0</v>
      </c>
      <c r="Y16" s="69" t="s">
        <v>40</v>
      </c>
      <c r="Z16" s="70" t="n">
        <f aca="false">W16</f>
        <v>10000</v>
      </c>
      <c r="AA16" s="71" t="n">
        <v>2070110023</v>
      </c>
      <c r="AB16" s="72" t="s">
        <v>114</v>
      </c>
      <c r="AC16" s="86"/>
    </row>
    <row r="17" customFormat="false" ht="52.5" hidden="false" customHeight="true" outlineLevel="0" collapsed="false">
      <c r="B17" s="2" t="n">
        <v>13</v>
      </c>
      <c r="C17" s="54" t="n">
        <v>27</v>
      </c>
      <c r="D17" s="58" t="n">
        <v>46687</v>
      </c>
      <c r="E17" s="71" t="n">
        <v>868702</v>
      </c>
      <c r="F17" s="57" t="s">
        <v>115</v>
      </c>
      <c r="G17" s="57" t="s">
        <v>116</v>
      </c>
      <c r="H17" s="57" t="s">
        <v>117</v>
      </c>
      <c r="I17" s="58" t="s">
        <v>118</v>
      </c>
      <c r="J17" s="58" t="s">
        <v>118</v>
      </c>
      <c r="K17" s="57" t="s">
        <v>119</v>
      </c>
      <c r="L17" s="59" t="s">
        <v>120</v>
      </c>
      <c r="M17" s="60" t="n">
        <v>30000</v>
      </c>
      <c r="N17" s="61" t="n">
        <v>2000</v>
      </c>
      <c r="O17" s="61" t="n">
        <v>28000</v>
      </c>
      <c r="P17" s="62" t="s">
        <v>39</v>
      </c>
      <c r="Q17" s="63" t="n">
        <v>10000</v>
      </c>
      <c r="R17" s="64" t="n">
        <v>31418.03</v>
      </c>
      <c r="S17" s="65" t="n">
        <v>30000</v>
      </c>
      <c r="T17" s="66" t="n">
        <f aca="false">S17/M17*1</f>
        <v>1</v>
      </c>
      <c r="U17" s="65" t="n">
        <v>0</v>
      </c>
      <c r="V17" s="67" t="n">
        <f aca="false">U17-R17</f>
        <v>-31418.03</v>
      </c>
      <c r="W17" s="64" t="n">
        <v>10000</v>
      </c>
      <c r="X17" s="68" t="n">
        <f aca="false">Q17-W17</f>
        <v>0</v>
      </c>
      <c r="Y17" s="69" t="s">
        <v>40</v>
      </c>
      <c r="Z17" s="70" t="n">
        <f aca="false">W17</f>
        <v>10000</v>
      </c>
      <c r="AA17" s="71" t="n">
        <v>2070110499</v>
      </c>
      <c r="AB17" s="72" t="s">
        <v>121</v>
      </c>
      <c r="AC17" s="86"/>
    </row>
    <row r="18" customFormat="false" ht="52.5" hidden="false" customHeight="true" outlineLevel="0" collapsed="false">
      <c r="B18" s="2" t="n">
        <v>14</v>
      </c>
      <c r="C18" s="54" t="n">
        <v>28</v>
      </c>
      <c r="D18" s="58" t="n">
        <v>47447</v>
      </c>
      <c r="E18" s="71" t="n">
        <v>160</v>
      </c>
      <c r="F18" s="57" t="s">
        <v>122</v>
      </c>
      <c r="G18" s="57" t="s">
        <v>123</v>
      </c>
      <c r="H18" s="57" t="s">
        <v>124</v>
      </c>
      <c r="I18" s="58" t="s">
        <v>125</v>
      </c>
      <c r="J18" s="58"/>
      <c r="K18" s="57" t="s">
        <v>126</v>
      </c>
      <c r="L18" s="59" t="s">
        <v>127</v>
      </c>
      <c r="M18" s="60" t="n">
        <v>30000</v>
      </c>
      <c r="N18" s="61" t="n">
        <v>0</v>
      </c>
      <c r="O18" s="61" t="n">
        <v>30000</v>
      </c>
      <c r="P18" s="62" t="s">
        <v>39</v>
      </c>
      <c r="Q18" s="63" t="n">
        <v>10000</v>
      </c>
      <c r="R18" s="64" t="n">
        <v>24290.07</v>
      </c>
      <c r="S18" s="65" t="n">
        <v>24290.07</v>
      </c>
      <c r="T18" s="66" t="n">
        <f aca="false">S18/M18*1</f>
        <v>0.809669</v>
      </c>
      <c r="U18" s="65" t="n">
        <v>0</v>
      </c>
      <c r="V18" s="67" t="n">
        <f aca="false">U18-R18</f>
        <v>-24290.07</v>
      </c>
      <c r="W18" s="64" t="n">
        <v>10000</v>
      </c>
      <c r="X18" s="68" t="n">
        <f aca="false">Q18-W18</f>
        <v>0</v>
      </c>
      <c r="Y18" s="69" t="s">
        <v>40</v>
      </c>
      <c r="Z18" s="70" t="n">
        <f aca="false">W18</f>
        <v>10000</v>
      </c>
      <c r="AA18" s="71" t="n">
        <v>2070110023</v>
      </c>
      <c r="AB18" s="72" t="s">
        <v>128</v>
      </c>
      <c r="AC18" s="86"/>
    </row>
    <row r="19" customFormat="false" ht="52.5" hidden="false" customHeight="true" outlineLevel="0" collapsed="false">
      <c r="B19" s="2" t="n">
        <v>15</v>
      </c>
      <c r="C19" s="54" t="n">
        <v>30</v>
      </c>
      <c r="D19" s="55" t="n">
        <v>45910</v>
      </c>
      <c r="E19" s="56" t="n">
        <v>874644</v>
      </c>
      <c r="F19" s="80" t="s">
        <v>129</v>
      </c>
      <c r="G19" s="81" t="s">
        <v>130</v>
      </c>
      <c r="H19" s="81" t="s">
        <v>131</v>
      </c>
      <c r="I19" s="82" t="s">
        <v>132</v>
      </c>
      <c r="J19" s="55"/>
      <c r="K19" s="80" t="s">
        <v>133</v>
      </c>
      <c r="L19" s="83" t="s">
        <v>38</v>
      </c>
      <c r="M19" s="84" t="n">
        <v>20000</v>
      </c>
      <c r="N19" s="85" t="n">
        <v>0</v>
      </c>
      <c r="O19" s="85" t="n">
        <v>20000</v>
      </c>
      <c r="P19" s="62" t="s">
        <v>39</v>
      </c>
      <c r="Q19" s="63" t="n">
        <v>10000</v>
      </c>
      <c r="R19" s="64" t="n">
        <v>23835.31</v>
      </c>
      <c r="S19" s="65" t="n">
        <v>20000</v>
      </c>
      <c r="T19" s="66" t="n">
        <f aca="false">S19/M19*1</f>
        <v>1</v>
      </c>
      <c r="U19" s="65" t="n">
        <v>0</v>
      </c>
      <c r="V19" s="67" t="n">
        <f aca="false">U19-R19</f>
        <v>-23835.31</v>
      </c>
      <c r="W19" s="64" t="n">
        <v>10000</v>
      </c>
      <c r="X19" s="68" t="n">
        <f aca="false">Q19-W19</f>
        <v>0</v>
      </c>
      <c r="Y19" s="69" t="s">
        <v>40</v>
      </c>
      <c r="Z19" s="70" t="n">
        <f aca="false">W19</f>
        <v>10000</v>
      </c>
      <c r="AA19" s="71" t="n">
        <v>2070110042</v>
      </c>
      <c r="AB19" s="72" t="s">
        <v>134</v>
      </c>
      <c r="AC19" s="86"/>
    </row>
    <row r="20" customFormat="false" ht="52.5" hidden="false" customHeight="true" outlineLevel="0" collapsed="false">
      <c r="B20" s="2" t="n">
        <v>16</v>
      </c>
      <c r="C20" s="54" t="n">
        <v>31</v>
      </c>
      <c r="D20" s="55" t="n">
        <v>46530</v>
      </c>
      <c r="E20" s="56" t="n">
        <v>880400</v>
      </c>
      <c r="F20" s="80" t="s">
        <v>135</v>
      </c>
      <c r="G20" s="80" t="s">
        <v>136</v>
      </c>
      <c r="H20" s="80" t="s">
        <v>137</v>
      </c>
      <c r="I20" s="82" t="s">
        <v>138</v>
      </c>
      <c r="J20" s="55"/>
      <c r="K20" s="80" t="s">
        <v>139</v>
      </c>
      <c r="L20" s="83" t="s">
        <v>38</v>
      </c>
      <c r="M20" s="84" t="n">
        <v>56720</v>
      </c>
      <c r="N20" s="85" t="n">
        <v>32250</v>
      </c>
      <c r="O20" s="85" t="n">
        <v>24470</v>
      </c>
      <c r="P20" s="62" t="s">
        <v>39</v>
      </c>
      <c r="Q20" s="63" t="n">
        <v>10000</v>
      </c>
      <c r="R20" s="64" t="n">
        <v>62386.68</v>
      </c>
      <c r="S20" s="65" t="n">
        <v>56720</v>
      </c>
      <c r="T20" s="66" t="n">
        <f aca="false">S20/M20*1</f>
        <v>1</v>
      </c>
      <c r="U20" s="65" t="n">
        <v>45391</v>
      </c>
      <c r="V20" s="67" t="n">
        <f aca="false">U20-R20</f>
        <v>-16995.68</v>
      </c>
      <c r="W20" s="64" t="n">
        <v>10000</v>
      </c>
      <c r="X20" s="68" t="n">
        <f aca="false">Q20-W20</f>
        <v>0</v>
      </c>
      <c r="Y20" s="69" t="s">
        <v>40</v>
      </c>
      <c r="Z20" s="70" t="n">
        <f aca="false">W20</f>
        <v>10000</v>
      </c>
      <c r="AA20" s="71" t="n">
        <v>2070110042</v>
      </c>
      <c r="AB20" s="72" t="s">
        <v>140</v>
      </c>
      <c r="AC20" s="86"/>
    </row>
    <row r="21" customFormat="false" ht="52.5" hidden="false" customHeight="true" outlineLevel="0" collapsed="false">
      <c r="B21" s="2" t="n">
        <v>17</v>
      </c>
      <c r="C21" s="54" t="n">
        <v>33</v>
      </c>
      <c r="D21" s="58" t="n">
        <v>46348</v>
      </c>
      <c r="E21" s="71" t="n">
        <v>313</v>
      </c>
      <c r="F21" s="57" t="s">
        <v>141</v>
      </c>
      <c r="G21" s="57" t="s">
        <v>142</v>
      </c>
      <c r="H21" s="57" t="s">
        <v>143</v>
      </c>
      <c r="I21" s="58" t="s">
        <v>144</v>
      </c>
      <c r="J21" s="58" t="s">
        <v>144</v>
      </c>
      <c r="K21" s="57" t="s">
        <v>145</v>
      </c>
      <c r="L21" s="59" t="s">
        <v>146</v>
      </c>
      <c r="M21" s="60" t="n">
        <v>48249.6</v>
      </c>
      <c r="N21" s="61" t="n">
        <v>0</v>
      </c>
      <c r="O21" s="61" t="n">
        <v>48249.6</v>
      </c>
      <c r="P21" s="62" t="s">
        <v>39</v>
      </c>
      <c r="Q21" s="63" t="n">
        <v>10000</v>
      </c>
      <c r="R21" s="64" t="n">
        <v>51280.05</v>
      </c>
      <c r="S21" s="65" t="n">
        <v>48249.6</v>
      </c>
      <c r="T21" s="66" t="n">
        <f aca="false">S21/M21*1</f>
        <v>1</v>
      </c>
      <c r="U21" s="65" t="n">
        <v>0</v>
      </c>
      <c r="V21" s="67" t="n">
        <f aca="false">U21-R21</f>
        <v>-51280.05</v>
      </c>
      <c r="W21" s="64" t="n">
        <v>10000</v>
      </c>
      <c r="X21" s="68" t="n">
        <f aca="false">Q21-W21</f>
        <v>0</v>
      </c>
      <c r="Y21" s="69" t="s">
        <v>40</v>
      </c>
      <c r="Z21" s="70" t="n">
        <f aca="false">W21</f>
        <v>10000</v>
      </c>
      <c r="AA21" s="71" t="n">
        <v>2070110023</v>
      </c>
      <c r="AB21" s="72" t="s">
        <v>147</v>
      </c>
      <c r="AC21" s="86"/>
    </row>
    <row r="22" s="74" customFormat="true" ht="52.5" hidden="false" customHeight="true" outlineLevel="0" collapsed="false">
      <c r="B22" s="2" t="n">
        <v>18</v>
      </c>
      <c r="C22" s="54" t="n">
        <v>34</v>
      </c>
      <c r="D22" s="55" t="n">
        <v>47569</v>
      </c>
      <c r="E22" s="56" t="n">
        <v>774</v>
      </c>
      <c r="F22" s="80" t="s">
        <v>148</v>
      </c>
      <c r="G22" s="81" t="s">
        <v>149</v>
      </c>
      <c r="H22" s="81" t="s">
        <v>150</v>
      </c>
      <c r="I22" s="82" t="s">
        <v>151</v>
      </c>
      <c r="J22" s="82" t="s">
        <v>151</v>
      </c>
      <c r="K22" s="80" t="s">
        <v>152</v>
      </c>
      <c r="L22" s="83" t="s">
        <v>153</v>
      </c>
      <c r="M22" s="84" t="n">
        <v>30000</v>
      </c>
      <c r="N22" s="85" t="n">
        <v>0</v>
      </c>
      <c r="O22" s="85" t="n">
        <v>30000</v>
      </c>
      <c r="P22" s="62" t="s">
        <v>39</v>
      </c>
      <c r="Q22" s="63" t="n">
        <v>10000</v>
      </c>
      <c r="R22" s="64" t="n">
        <v>30000</v>
      </c>
      <c r="S22" s="65" t="n">
        <v>30000</v>
      </c>
      <c r="T22" s="66" t="n">
        <f aca="false">S22/M22*1</f>
        <v>1</v>
      </c>
      <c r="U22" s="65" t="n">
        <v>0</v>
      </c>
      <c r="V22" s="67" t="n">
        <f aca="false">U22-R22</f>
        <v>-30000</v>
      </c>
      <c r="W22" s="64" t="n">
        <v>10000</v>
      </c>
      <c r="X22" s="68" t="n">
        <f aca="false">Q22-W22</f>
        <v>0</v>
      </c>
      <c r="Y22" s="69" t="s">
        <v>40</v>
      </c>
      <c r="Z22" s="70" t="n">
        <f aca="false">W22</f>
        <v>10000</v>
      </c>
      <c r="AA22" s="71" t="n">
        <v>2070110023</v>
      </c>
      <c r="AB22" s="72" t="s">
        <v>154</v>
      </c>
      <c r="AC22" s="76"/>
    </row>
    <row r="23" customFormat="false" ht="52.5" hidden="false" customHeight="true" outlineLevel="0" collapsed="false">
      <c r="B23" s="2" t="n">
        <v>19</v>
      </c>
      <c r="C23" s="54" t="n">
        <v>35</v>
      </c>
      <c r="D23" s="55" t="n">
        <v>47611</v>
      </c>
      <c r="E23" s="56" t="n">
        <v>962760</v>
      </c>
      <c r="F23" s="80" t="s">
        <v>155</v>
      </c>
      <c r="G23" s="81" t="s">
        <v>44</v>
      </c>
      <c r="H23" s="81" t="s">
        <v>156</v>
      </c>
      <c r="I23" s="82" t="s">
        <v>157</v>
      </c>
      <c r="J23" s="82" t="s">
        <v>157</v>
      </c>
      <c r="K23" s="80" t="s">
        <v>158</v>
      </c>
      <c r="L23" s="83" t="s">
        <v>38</v>
      </c>
      <c r="M23" s="84" t="n">
        <v>19395.5</v>
      </c>
      <c r="N23" s="85" t="n">
        <v>3000</v>
      </c>
      <c r="O23" s="85" t="n">
        <v>16395.5</v>
      </c>
      <c r="P23" s="62" t="s">
        <v>39</v>
      </c>
      <c r="Q23" s="63" t="n">
        <v>9697.75</v>
      </c>
      <c r="R23" s="64" t="n">
        <v>21634.68</v>
      </c>
      <c r="S23" s="65" t="n">
        <v>19395.5</v>
      </c>
      <c r="T23" s="66" t="n">
        <f aca="false">S23/M23*1</f>
        <v>1</v>
      </c>
      <c r="U23" s="65" t="n">
        <v>3000</v>
      </c>
      <c r="V23" s="67" t="n">
        <f aca="false">U23-R23</f>
        <v>-18634.68</v>
      </c>
      <c r="W23" s="64" t="n">
        <v>9697.75</v>
      </c>
      <c r="X23" s="68" t="n">
        <f aca="false">Q23-W23</f>
        <v>0</v>
      </c>
      <c r="Y23" s="69" t="s">
        <v>40</v>
      </c>
      <c r="Z23" s="70" t="n">
        <f aca="false">W23</f>
        <v>9697.75</v>
      </c>
      <c r="AA23" s="71" t="n">
        <v>2070110042</v>
      </c>
      <c r="AB23" s="72" t="s">
        <v>159</v>
      </c>
      <c r="AC23" s="86"/>
    </row>
    <row r="24" s="74" customFormat="true" ht="52.5" hidden="false" customHeight="true" outlineLevel="0" collapsed="false">
      <c r="B24" s="2" t="n">
        <v>20</v>
      </c>
      <c r="C24" s="54" t="n">
        <v>36</v>
      </c>
      <c r="D24" s="55" t="n">
        <v>47440</v>
      </c>
      <c r="E24" s="56" t="n">
        <v>156</v>
      </c>
      <c r="F24" s="80" t="s">
        <v>160</v>
      </c>
      <c r="G24" s="80" t="s">
        <v>161</v>
      </c>
      <c r="H24" s="80" t="s">
        <v>162</v>
      </c>
      <c r="I24" s="82" t="s">
        <v>163</v>
      </c>
      <c r="J24" s="82" t="s">
        <v>163</v>
      </c>
      <c r="K24" s="80" t="s">
        <v>164</v>
      </c>
      <c r="L24" s="83" t="s">
        <v>165</v>
      </c>
      <c r="M24" s="84" t="n">
        <v>35600</v>
      </c>
      <c r="N24" s="85" t="n">
        <v>10480</v>
      </c>
      <c r="O24" s="85" t="n">
        <v>25120</v>
      </c>
      <c r="P24" s="62" t="s">
        <v>39</v>
      </c>
      <c r="Q24" s="63" t="n">
        <v>10000</v>
      </c>
      <c r="R24" s="64" t="n">
        <v>29171.46</v>
      </c>
      <c r="S24" s="65" t="n">
        <v>29171.46</v>
      </c>
      <c r="T24" s="66" t="n">
        <f aca="false">S24/M24*1</f>
        <v>0.819423033707865</v>
      </c>
      <c r="U24" s="65" t="n">
        <v>12328.99</v>
      </c>
      <c r="V24" s="67" t="n">
        <f aca="false">U24-R24</f>
        <v>-16842.47</v>
      </c>
      <c r="W24" s="64" t="n">
        <v>10000</v>
      </c>
      <c r="X24" s="68" t="n">
        <f aca="false">Q24-W24</f>
        <v>0</v>
      </c>
      <c r="Y24" s="69" t="s">
        <v>40</v>
      </c>
      <c r="Z24" s="70" t="n">
        <f aca="false">W24</f>
        <v>10000</v>
      </c>
      <c r="AA24" s="71" t="n">
        <v>2070110023</v>
      </c>
      <c r="AB24" s="72" t="s">
        <v>166</v>
      </c>
      <c r="AC24" s="76"/>
    </row>
    <row r="25" s="74" customFormat="true" ht="52.5" hidden="false" customHeight="true" outlineLevel="0" collapsed="false">
      <c r="B25" s="2" t="n">
        <v>21</v>
      </c>
      <c r="C25" s="54" t="n">
        <v>37</v>
      </c>
      <c r="D25" s="58" t="n">
        <v>46686</v>
      </c>
      <c r="E25" s="71" t="n">
        <v>873567</v>
      </c>
      <c r="F25" s="57" t="s">
        <v>167</v>
      </c>
      <c r="G25" s="57" t="s">
        <v>168</v>
      </c>
      <c r="H25" s="57" t="s">
        <v>169</v>
      </c>
      <c r="I25" s="58" t="s">
        <v>170</v>
      </c>
      <c r="J25" s="58" t="s">
        <v>170</v>
      </c>
      <c r="K25" s="57" t="s">
        <v>171</v>
      </c>
      <c r="L25" s="59" t="s">
        <v>38</v>
      </c>
      <c r="M25" s="60" t="n">
        <v>74500</v>
      </c>
      <c r="N25" s="61" t="n">
        <v>49500</v>
      </c>
      <c r="O25" s="61" t="n">
        <v>25000</v>
      </c>
      <c r="P25" s="62" t="s">
        <v>39</v>
      </c>
      <c r="Q25" s="63" t="n">
        <v>7500</v>
      </c>
      <c r="R25" s="64" t="n">
        <v>77357.67</v>
      </c>
      <c r="S25" s="65" t="n">
        <v>74500</v>
      </c>
      <c r="T25" s="66" t="n">
        <f aca="false">S25/M25*1</f>
        <v>1</v>
      </c>
      <c r="U25" s="65" t="n">
        <v>48106.5</v>
      </c>
      <c r="V25" s="67" t="n">
        <f aca="false">U25-R25</f>
        <v>-29251.17</v>
      </c>
      <c r="W25" s="64" t="n">
        <v>7500</v>
      </c>
      <c r="X25" s="68" t="n">
        <f aca="false">Q25-W25</f>
        <v>0</v>
      </c>
      <c r="Y25" s="69" t="s">
        <v>40</v>
      </c>
      <c r="Z25" s="70" t="n">
        <f aca="false">W25</f>
        <v>7500</v>
      </c>
      <c r="AA25" s="71" t="n">
        <v>2070110042</v>
      </c>
      <c r="AB25" s="72" t="s">
        <v>172</v>
      </c>
      <c r="AC25" s="76"/>
    </row>
    <row r="26" s="74" customFormat="true" ht="52.5" hidden="false" customHeight="true" outlineLevel="0" collapsed="false">
      <c r="B26" s="2" t="n">
        <v>22</v>
      </c>
      <c r="C26" s="54" t="n">
        <v>39</v>
      </c>
      <c r="D26" s="55" t="n">
        <v>47516</v>
      </c>
      <c r="E26" s="56" t="n">
        <v>961032</v>
      </c>
      <c r="F26" s="80" t="s">
        <v>173</v>
      </c>
      <c r="G26" s="81" t="s">
        <v>149</v>
      </c>
      <c r="H26" s="81" t="s">
        <v>174</v>
      </c>
      <c r="I26" s="82" t="s">
        <v>175</v>
      </c>
      <c r="J26" s="55"/>
      <c r="K26" s="80" t="s">
        <v>176</v>
      </c>
      <c r="L26" s="83" t="s">
        <v>38</v>
      </c>
      <c r="M26" s="84" t="n">
        <v>18240</v>
      </c>
      <c r="N26" s="85" t="n">
        <v>0</v>
      </c>
      <c r="O26" s="85" t="n">
        <v>18240</v>
      </c>
      <c r="P26" s="62" t="s">
        <v>39</v>
      </c>
      <c r="Q26" s="63" t="n">
        <v>7500</v>
      </c>
      <c r="R26" s="64" t="n">
        <v>16117.73</v>
      </c>
      <c r="S26" s="65" t="n">
        <v>16117.73</v>
      </c>
      <c r="T26" s="66" t="n">
        <f aca="false">S26/M26*1</f>
        <v>0.883647478070175</v>
      </c>
      <c r="U26" s="65" t="n">
        <v>8500</v>
      </c>
      <c r="V26" s="67" t="n">
        <f aca="false">U26-R26</f>
        <v>-7617.73</v>
      </c>
      <c r="W26" s="64" t="n">
        <v>7500</v>
      </c>
      <c r="X26" s="68" t="n">
        <f aca="false">Q26-W26</f>
        <v>0</v>
      </c>
      <c r="Y26" s="69" t="s">
        <v>40</v>
      </c>
      <c r="Z26" s="70" t="n">
        <f aca="false">W26</f>
        <v>7500</v>
      </c>
      <c r="AA26" s="71" t="n">
        <v>2070110042</v>
      </c>
      <c r="AB26" s="72" t="s">
        <v>177</v>
      </c>
      <c r="AC26" s="76"/>
    </row>
    <row r="27" customFormat="false" ht="52.5" hidden="false" customHeight="true" outlineLevel="0" collapsed="false">
      <c r="B27" s="2" t="n">
        <v>23</v>
      </c>
      <c r="C27" s="54" t="n">
        <v>41</v>
      </c>
      <c r="D27" s="55" t="n">
        <v>47535</v>
      </c>
      <c r="E27" s="56" t="n">
        <v>850963</v>
      </c>
      <c r="F27" s="80" t="s">
        <v>178</v>
      </c>
      <c r="G27" s="81" t="s">
        <v>179</v>
      </c>
      <c r="H27" s="81" t="s">
        <v>180</v>
      </c>
      <c r="I27" s="82" t="s">
        <v>181</v>
      </c>
      <c r="J27" s="55"/>
      <c r="K27" s="80" t="s">
        <v>182</v>
      </c>
      <c r="L27" s="83" t="s">
        <v>38</v>
      </c>
      <c r="M27" s="84" t="n">
        <v>45335.56</v>
      </c>
      <c r="N27" s="85" t="n">
        <v>26800</v>
      </c>
      <c r="O27" s="85" t="n">
        <v>18535.56</v>
      </c>
      <c r="P27" s="62" t="s">
        <v>39</v>
      </c>
      <c r="Q27" s="63" t="n">
        <v>7500</v>
      </c>
      <c r="R27" s="64" t="n">
        <v>46719.54</v>
      </c>
      <c r="S27" s="65" t="n">
        <v>43617.54</v>
      </c>
      <c r="T27" s="66" t="n">
        <f aca="false">S27/M27*1</f>
        <v>0.962104361344605</v>
      </c>
      <c r="U27" s="65" t="n">
        <v>28165</v>
      </c>
      <c r="V27" s="67" t="n">
        <f aca="false">U27-R27</f>
        <v>-18554.54</v>
      </c>
      <c r="W27" s="64" t="n">
        <v>7500</v>
      </c>
      <c r="X27" s="68" t="n">
        <f aca="false">Q27-W27</f>
        <v>0</v>
      </c>
      <c r="Y27" s="69" t="s">
        <v>40</v>
      </c>
      <c r="Z27" s="70" t="n">
        <f aca="false">W27</f>
        <v>7500</v>
      </c>
      <c r="AA27" s="71" t="n">
        <v>2070110042</v>
      </c>
      <c r="AB27" s="72" t="s">
        <v>183</v>
      </c>
      <c r="AC27" s="86"/>
    </row>
    <row r="28" s="74" customFormat="true" ht="52.5" hidden="false" customHeight="true" outlineLevel="0" collapsed="false">
      <c r="B28" s="2" t="n">
        <v>24</v>
      </c>
      <c r="C28" s="54" t="n">
        <v>42</v>
      </c>
      <c r="D28" s="55" t="n">
        <v>47468</v>
      </c>
      <c r="E28" s="56" t="n">
        <v>885162</v>
      </c>
      <c r="F28" s="80" t="s">
        <v>184</v>
      </c>
      <c r="G28" s="81" t="s">
        <v>185</v>
      </c>
      <c r="H28" s="81" t="s">
        <v>186</v>
      </c>
      <c r="I28" s="82" t="s">
        <v>187</v>
      </c>
      <c r="J28" s="82" t="s">
        <v>187</v>
      </c>
      <c r="K28" s="80" t="s">
        <v>188</v>
      </c>
      <c r="L28" s="83" t="s">
        <v>189</v>
      </c>
      <c r="M28" s="84" t="n">
        <v>11335</v>
      </c>
      <c r="N28" s="85" t="n">
        <v>0</v>
      </c>
      <c r="O28" s="85" t="n">
        <v>11335</v>
      </c>
      <c r="P28" s="62" t="s">
        <v>39</v>
      </c>
      <c r="Q28" s="63" t="n">
        <v>5667.5</v>
      </c>
      <c r="R28" s="64" t="n">
        <v>11335</v>
      </c>
      <c r="S28" s="78" t="n">
        <v>10468.5</v>
      </c>
      <c r="T28" s="66" t="n">
        <f aca="false">S28/M28*1</f>
        <v>0.923555359505955</v>
      </c>
      <c r="U28" s="65" t="n">
        <v>0</v>
      </c>
      <c r="V28" s="67" t="n">
        <f aca="false">U28-R28</f>
        <v>-11335</v>
      </c>
      <c r="W28" s="64" t="n">
        <v>5234.25</v>
      </c>
      <c r="X28" s="68" t="n">
        <f aca="false">Q28-W28</f>
        <v>433.25</v>
      </c>
      <c r="Y28" s="69" t="s">
        <v>40</v>
      </c>
      <c r="Z28" s="70" t="n">
        <f aca="false">W28</f>
        <v>5234.25</v>
      </c>
      <c r="AA28" s="71" t="n">
        <v>2070110371</v>
      </c>
      <c r="AB28" s="72" t="s">
        <v>190</v>
      </c>
      <c r="AC28" s="79" t="s">
        <v>69</v>
      </c>
    </row>
    <row r="29" customFormat="false" ht="52.5" hidden="false" customHeight="true" outlineLevel="0" collapsed="false">
      <c r="B29" s="2" t="n">
        <v>25</v>
      </c>
      <c r="C29" s="54" t="n">
        <v>45</v>
      </c>
      <c r="D29" s="55" t="n">
        <v>47762</v>
      </c>
      <c r="E29" s="56" t="n">
        <v>925544</v>
      </c>
      <c r="F29" s="80" t="s">
        <v>191</v>
      </c>
      <c r="G29" s="80" t="s">
        <v>192</v>
      </c>
      <c r="H29" s="80" t="s">
        <v>193</v>
      </c>
      <c r="I29" s="82" t="s">
        <v>194</v>
      </c>
      <c r="J29" s="82" t="s">
        <v>194</v>
      </c>
      <c r="K29" s="80" t="s">
        <v>195</v>
      </c>
      <c r="L29" s="83" t="s">
        <v>38</v>
      </c>
      <c r="M29" s="84" t="n">
        <v>44600</v>
      </c>
      <c r="N29" s="85" t="n">
        <v>10000</v>
      </c>
      <c r="O29" s="85" t="n">
        <v>34600</v>
      </c>
      <c r="P29" s="62" t="s">
        <v>39</v>
      </c>
      <c r="Q29" s="63" t="n">
        <v>7500</v>
      </c>
      <c r="R29" s="64" t="n">
        <v>41203.71</v>
      </c>
      <c r="S29" s="65" t="n">
        <v>36542.65</v>
      </c>
      <c r="T29" s="66" t="n">
        <f aca="false">S29/M29*1</f>
        <v>0.819341928251121</v>
      </c>
      <c r="U29" s="65" t="n">
        <v>0</v>
      </c>
      <c r="V29" s="67" t="n">
        <f aca="false">U29-R29</f>
        <v>-41203.71</v>
      </c>
      <c r="W29" s="64" t="n">
        <v>7500</v>
      </c>
      <c r="X29" s="68" t="n">
        <f aca="false">Q29-W29</f>
        <v>0</v>
      </c>
      <c r="Y29" s="69" t="s">
        <v>40</v>
      </c>
      <c r="Z29" s="70" t="n">
        <f aca="false">W29</f>
        <v>7500</v>
      </c>
      <c r="AA29" s="71" t="n">
        <v>2070110042</v>
      </c>
      <c r="AB29" s="72" t="s">
        <v>196</v>
      </c>
      <c r="AC29" s="86"/>
    </row>
    <row r="30" customFormat="false" ht="52.5" hidden="false" customHeight="true" outlineLevel="0" collapsed="false">
      <c r="B30" s="2" t="n">
        <v>26</v>
      </c>
      <c r="C30" s="54" t="n">
        <v>46</v>
      </c>
      <c r="D30" s="55" t="n">
        <v>47567</v>
      </c>
      <c r="E30" s="56" t="n">
        <v>194</v>
      </c>
      <c r="F30" s="80" t="s">
        <v>197</v>
      </c>
      <c r="G30" s="80" t="s">
        <v>198</v>
      </c>
      <c r="H30" s="80" t="s">
        <v>199</v>
      </c>
      <c r="I30" s="82" t="s">
        <v>200</v>
      </c>
      <c r="J30" s="82" t="s">
        <v>200</v>
      </c>
      <c r="K30" s="80" t="s">
        <v>201</v>
      </c>
      <c r="L30" s="83" t="s">
        <v>202</v>
      </c>
      <c r="M30" s="84" t="n">
        <v>11250</v>
      </c>
      <c r="N30" s="85" t="n">
        <v>0</v>
      </c>
      <c r="O30" s="85" t="n">
        <v>11250</v>
      </c>
      <c r="P30" s="62" t="s">
        <v>39</v>
      </c>
      <c r="Q30" s="63" t="n">
        <v>5625</v>
      </c>
      <c r="R30" s="64" t="n">
        <v>11250</v>
      </c>
      <c r="S30" s="65" t="n">
        <v>11250</v>
      </c>
      <c r="T30" s="66" t="n">
        <f aca="false">S30/M30*1</f>
        <v>1</v>
      </c>
      <c r="U30" s="65" t="n">
        <v>0</v>
      </c>
      <c r="V30" s="67" t="n">
        <f aca="false">U30-R30</f>
        <v>-11250</v>
      </c>
      <c r="W30" s="64" t="n">
        <v>5625</v>
      </c>
      <c r="X30" s="68" t="n">
        <f aca="false">Q30-W30</f>
        <v>0</v>
      </c>
      <c r="Y30" s="69" t="s">
        <v>40</v>
      </c>
      <c r="Z30" s="70" t="n">
        <f aca="false">W30</f>
        <v>5625</v>
      </c>
      <c r="AA30" s="71" t="n">
        <v>2070110023</v>
      </c>
      <c r="AB30" s="72" t="s">
        <v>203</v>
      </c>
      <c r="AC30" s="86"/>
    </row>
    <row r="31" customFormat="false" ht="52.5" hidden="false" customHeight="true" outlineLevel="0" collapsed="false">
      <c r="B31" s="2" t="n">
        <v>27</v>
      </c>
      <c r="C31" s="54" t="n">
        <v>47</v>
      </c>
      <c r="D31" s="58" t="n">
        <v>47306</v>
      </c>
      <c r="E31" s="71" t="n">
        <v>962741</v>
      </c>
      <c r="F31" s="57" t="s">
        <v>204</v>
      </c>
      <c r="G31" s="57" t="s">
        <v>205</v>
      </c>
      <c r="H31" s="57" t="s">
        <v>206</v>
      </c>
      <c r="I31" s="58" t="s">
        <v>207</v>
      </c>
      <c r="J31" s="58" t="s">
        <v>207</v>
      </c>
      <c r="K31" s="57" t="s">
        <v>208</v>
      </c>
      <c r="L31" s="59" t="s">
        <v>38</v>
      </c>
      <c r="M31" s="60" t="n">
        <v>71730</v>
      </c>
      <c r="N31" s="61" t="n">
        <v>31100</v>
      </c>
      <c r="O31" s="61" t="n">
        <v>40630</v>
      </c>
      <c r="P31" s="62" t="s">
        <v>39</v>
      </c>
      <c r="Q31" s="63" t="n">
        <v>7500</v>
      </c>
      <c r="R31" s="64" t="n">
        <v>60970.36</v>
      </c>
      <c r="S31" s="65" t="n">
        <v>60035.23</v>
      </c>
      <c r="T31" s="66" t="n">
        <f aca="false">S31/M31*1</f>
        <v>0.83696124355221</v>
      </c>
      <c r="U31" s="65" t="n">
        <v>27624</v>
      </c>
      <c r="V31" s="67" t="n">
        <f aca="false">U31-R31</f>
        <v>-33346.36</v>
      </c>
      <c r="W31" s="64" t="n">
        <v>7500</v>
      </c>
      <c r="X31" s="68" t="n">
        <f aca="false">Q31-W31</f>
        <v>0</v>
      </c>
      <c r="Y31" s="69" t="s">
        <v>40</v>
      </c>
      <c r="Z31" s="70" t="n">
        <f aca="false">W31</f>
        <v>7500</v>
      </c>
      <c r="AA31" s="71" t="n">
        <v>2070110042</v>
      </c>
      <c r="AB31" s="72" t="s">
        <v>209</v>
      </c>
      <c r="AC31" s="86"/>
    </row>
    <row r="32" customFormat="false" ht="52.5" hidden="false" customHeight="true" outlineLevel="0" collapsed="false">
      <c r="B32" s="2" t="n">
        <v>28</v>
      </c>
      <c r="C32" s="54" t="n">
        <v>48</v>
      </c>
      <c r="D32" s="58" t="n">
        <v>46449</v>
      </c>
      <c r="E32" s="71" t="n">
        <v>852462</v>
      </c>
      <c r="F32" s="57" t="s">
        <v>210</v>
      </c>
      <c r="G32" s="57" t="s">
        <v>211</v>
      </c>
      <c r="H32" s="57" t="s">
        <v>212</v>
      </c>
      <c r="I32" s="58" t="s">
        <v>213</v>
      </c>
      <c r="J32" s="58"/>
      <c r="K32" s="57" t="s">
        <v>214</v>
      </c>
      <c r="L32" s="59" t="s">
        <v>38</v>
      </c>
      <c r="M32" s="60" t="n">
        <v>41550</v>
      </c>
      <c r="N32" s="61" t="n">
        <v>26000</v>
      </c>
      <c r="O32" s="61" t="n">
        <v>15550</v>
      </c>
      <c r="P32" s="62" t="s">
        <v>39</v>
      </c>
      <c r="Q32" s="63" t="n">
        <v>7500</v>
      </c>
      <c r="R32" s="64" t="n">
        <v>42528.54</v>
      </c>
      <c r="S32" s="65" t="n">
        <v>41550</v>
      </c>
      <c r="T32" s="66" t="n">
        <f aca="false">S32/M32*1</f>
        <v>1</v>
      </c>
      <c r="U32" s="65" t="n">
        <v>20007</v>
      </c>
      <c r="V32" s="67" t="n">
        <f aca="false">U32-R32</f>
        <v>-22521.54</v>
      </c>
      <c r="W32" s="64" t="n">
        <v>7500</v>
      </c>
      <c r="X32" s="68" t="n">
        <f aca="false">Q32-W32</f>
        <v>0</v>
      </c>
      <c r="Y32" s="75" t="n">
        <v>300</v>
      </c>
      <c r="Z32" s="70" t="n">
        <f aca="false">W32-Y32</f>
        <v>7200</v>
      </c>
      <c r="AA32" s="71" t="n">
        <v>2070110042</v>
      </c>
      <c r="AB32" s="72" t="s">
        <v>215</v>
      </c>
      <c r="AC32" s="86"/>
    </row>
    <row r="33" customFormat="false" ht="52.5" hidden="false" customHeight="true" outlineLevel="0" collapsed="false">
      <c r="B33" s="2" t="n">
        <v>29</v>
      </c>
      <c r="C33" s="54" t="n">
        <v>49</v>
      </c>
      <c r="D33" s="58" t="n">
        <v>46939</v>
      </c>
      <c r="E33" s="71" t="n">
        <v>18161</v>
      </c>
      <c r="F33" s="57" t="s">
        <v>216</v>
      </c>
      <c r="G33" s="57" t="s">
        <v>217</v>
      </c>
      <c r="H33" s="57" t="s">
        <v>218</v>
      </c>
      <c r="I33" s="58" t="s">
        <v>219</v>
      </c>
      <c r="J33" s="58"/>
      <c r="K33" s="57" t="s">
        <v>220</v>
      </c>
      <c r="L33" s="59" t="s">
        <v>38</v>
      </c>
      <c r="M33" s="60" t="n">
        <v>25200</v>
      </c>
      <c r="N33" s="61" t="n">
        <v>15000</v>
      </c>
      <c r="O33" s="61" t="n">
        <v>10200</v>
      </c>
      <c r="P33" s="62" t="s">
        <v>39</v>
      </c>
      <c r="Q33" s="63" t="n">
        <v>7500</v>
      </c>
      <c r="R33" s="64" t="n">
        <v>22663.44</v>
      </c>
      <c r="S33" s="65" t="n">
        <v>22663.44</v>
      </c>
      <c r="T33" s="66" t="n">
        <f aca="false">S33/M33*1</f>
        <v>0.899342857142857</v>
      </c>
      <c r="U33" s="65" t="n">
        <v>15000</v>
      </c>
      <c r="V33" s="67" t="n">
        <f aca="false">U33-R33</f>
        <v>-7663.44</v>
      </c>
      <c r="W33" s="64" t="n">
        <v>7500</v>
      </c>
      <c r="X33" s="68" t="n">
        <f aca="false">Q33-W33</f>
        <v>0</v>
      </c>
      <c r="Y33" s="69" t="s">
        <v>40</v>
      </c>
      <c r="Z33" s="70" t="n">
        <f aca="false">W33</f>
        <v>7500</v>
      </c>
      <c r="AA33" s="71" t="n">
        <v>2070110042</v>
      </c>
      <c r="AB33" s="72" t="s">
        <v>221</v>
      </c>
      <c r="AC33" s="86"/>
    </row>
    <row r="34" customFormat="false" ht="52.5" hidden="false" customHeight="true" outlineLevel="0" collapsed="false">
      <c r="B34" s="2" t="n">
        <v>30</v>
      </c>
      <c r="C34" s="54" t="n">
        <v>50</v>
      </c>
      <c r="D34" s="55" t="n">
        <v>47565</v>
      </c>
      <c r="E34" s="56" t="n">
        <v>950414</v>
      </c>
      <c r="F34" s="80" t="s">
        <v>222</v>
      </c>
      <c r="G34" s="81" t="s">
        <v>223</v>
      </c>
      <c r="H34" s="81" t="s">
        <v>224</v>
      </c>
      <c r="I34" s="82" t="s">
        <v>225</v>
      </c>
      <c r="J34" s="55"/>
      <c r="K34" s="80" t="s">
        <v>226</v>
      </c>
      <c r="L34" s="83" t="s">
        <v>38</v>
      </c>
      <c r="M34" s="84" t="n">
        <v>47640</v>
      </c>
      <c r="N34" s="85" t="n">
        <v>10000</v>
      </c>
      <c r="O34" s="85" t="n">
        <v>37640</v>
      </c>
      <c r="P34" s="62" t="s">
        <v>39</v>
      </c>
      <c r="Q34" s="63" t="n">
        <v>7500</v>
      </c>
      <c r="R34" s="64" t="n">
        <v>38410.87</v>
      </c>
      <c r="S34" s="65" t="n">
        <v>38410.87</v>
      </c>
      <c r="T34" s="66" t="n">
        <f aca="false">S34/M34*1</f>
        <v>0.806273509655752</v>
      </c>
      <c r="U34" s="65" t="n">
        <v>8155</v>
      </c>
      <c r="V34" s="67" t="n">
        <f aca="false">U34-R34</f>
        <v>-30255.87</v>
      </c>
      <c r="W34" s="64" t="n">
        <v>7500</v>
      </c>
      <c r="X34" s="68" t="n">
        <f aca="false">Q34-W34</f>
        <v>0</v>
      </c>
      <c r="Y34" s="75" t="n">
        <v>300</v>
      </c>
      <c r="Z34" s="70" t="n">
        <f aca="false">W34-Y34</f>
        <v>7200</v>
      </c>
      <c r="AA34" s="71" t="n">
        <v>2070110042</v>
      </c>
      <c r="AB34" s="72" t="s">
        <v>227</v>
      </c>
      <c r="AC34" s="86"/>
    </row>
    <row r="35" customFormat="false" ht="52.5" hidden="false" customHeight="true" outlineLevel="0" collapsed="false">
      <c r="B35" s="2" t="n">
        <v>31</v>
      </c>
      <c r="C35" s="54" t="n">
        <v>51</v>
      </c>
      <c r="D35" s="55" t="n">
        <v>47562</v>
      </c>
      <c r="E35" s="56" t="n">
        <v>877892</v>
      </c>
      <c r="F35" s="80" t="s">
        <v>228</v>
      </c>
      <c r="G35" s="81" t="s">
        <v>229</v>
      </c>
      <c r="H35" s="81" t="s">
        <v>230</v>
      </c>
      <c r="I35" s="82" t="s">
        <v>231</v>
      </c>
      <c r="J35" s="55"/>
      <c r="K35" s="80" t="s">
        <v>232</v>
      </c>
      <c r="L35" s="83" t="s">
        <v>38</v>
      </c>
      <c r="M35" s="84" t="n">
        <v>75000</v>
      </c>
      <c r="N35" s="85" t="n">
        <v>46000</v>
      </c>
      <c r="O35" s="85" t="n">
        <v>29000</v>
      </c>
      <c r="P35" s="62" t="s">
        <v>39</v>
      </c>
      <c r="Q35" s="63" t="n">
        <v>7500</v>
      </c>
      <c r="R35" s="64" t="n">
        <v>75258.91</v>
      </c>
      <c r="S35" s="65" t="n">
        <v>75000</v>
      </c>
      <c r="T35" s="66" t="n">
        <f aca="false">S35/M35*1</f>
        <v>1</v>
      </c>
      <c r="U35" s="65" t="n">
        <v>52208.37</v>
      </c>
      <c r="V35" s="67" t="n">
        <f aca="false">U35-R35</f>
        <v>-23050.54</v>
      </c>
      <c r="W35" s="64" t="n">
        <v>7500</v>
      </c>
      <c r="X35" s="68" t="n">
        <f aca="false">Q35-W35</f>
        <v>0</v>
      </c>
      <c r="Y35" s="69" t="s">
        <v>40</v>
      </c>
      <c r="Z35" s="70" t="n">
        <f aca="false">W35</f>
        <v>7500</v>
      </c>
      <c r="AA35" s="71" t="n">
        <v>2070110042</v>
      </c>
      <c r="AB35" s="72" t="s">
        <v>233</v>
      </c>
      <c r="AC35" s="86"/>
    </row>
    <row r="36" customFormat="false" ht="52.5" hidden="false" customHeight="true" outlineLevel="0" collapsed="false">
      <c r="B36" s="2" t="n">
        <v>32</v>
      </c>
      <c r="C36" s="54" t="n">
        <v>52</v>
      </c>
      <c r="D36" s="55" t="n">
        <v>47070</v>
      </c>
      <c r="E36" s="56" t="n">
        <v>983081</v>
      </c>
      <c r="F36" s="80" t="s">
        <v>234</v>
      </c>
      <c r="G36" s="81" t="s">
        <v>235</v>
      </c>
      <c r="H36" s="81" t="s">
        <v>236</v>
      </c>
      <c r="I36" s="82" t="s">
        <v>237</v>
      </c>
      <c r="J36" s="82" t="s">
        <v>237</v>
      </c>
      <c r="K36" s="80" t="s">
        <v>238</v>
      </c>
      <c r="L36" s="83" t="s">
        <v>38</v>
      </c>
      <c r="M36" s="84" t="n">
        <v>13500</v>
      </c>
      <c r="N36" s="85" t="n">
        <v>0</v>
      </c>
      <c r="O36" s="85" t="n">
        <v>13500</v>
      </c>
      <c r="P36" s="62" t="s">
        <v>39</v>
      </c>
      <c r="Q36" s="63" t="n">
        <v>6750</v>
      </c>
      <c r="R36" s="64" t="n">
        <v>15434.98</v>
      </c>
      <c r="S36" s="65" t="n">
        <v>13500</v>
      </c>
      <c r="T36" s="66" t="n">
        <f aca="false">S36/M36*1</f>
        <v>1</v>
      </c>
      <c r="U36" s="65" t="n">
        <v>0</v>
      </c>
      <c r="V36" s="67" t="n">
        <f aca="false">U36-R36</f>
        <v>-15434.98</v>
      </c>
      <c r="W36" s="64" t="n">
        <v>6750</v>
      </c>
      <c r="X36" s="68" t="n">
        <f aca="false">Q36-W36</f>
        <v>0</v>
      </c>
      <c r="Y36" s="69" t="s">
        <v>40</v>
      </c>
      <c r="Z36" s="70" t="n">
        <f aca="false">W36</f>
        <v>6750</v>
      </c>
      <c r="AA36" s="71" t="n">
        <v>2070110042</v>
      </c>
      <c r="AB36" s="72" t="s">
        <v>239</v>
      </c>
      <c r="AC36" s="86"/>
    </row>
    <row r="37" customFormat="false" ht="52.5" hidden="false" customHeight="true" outlineLevel="0" collapsed="false">
      <c r="B37" s="2" t="n">
        <v>33</v>
      </c>
      <c r="C37" s="54" t="n">
        <v>54</v>
      </c>
      <c r="D37" s="55" t="n">
        <v>47273</v>
      </c>
      <c r="E37" s="56" t="n">
        <v>823349</v>
      </c>
      <c r="F37" s="80" t="s">
        <v>240</v>
      </c>
      <c r="G37" s="81" t="s">
        <v>241</v>
      </c>
      <c r="H37" s="81" t="s">
        <v>242</v>
      </c>
      <c r="I37" s="82" t="s">
        <v>243</v>
      </c>
      <c r="J37" s="82" t="s">
        <v>243</v>
      </c>
      <c r="K37" s="80" t="s">
        <v>244</v>
      </c>
      <c r="L37" s="83" t="s">
        <v>38</v>
      </c>
      <c r="M37" s="84" t="n">
        <v>35500</v>
      </c>
      <c r="N37" s="85" t="n">
        <v>25500</v>
      </c>
      <c r="O37" s="85" t="n">
        <v>10000</v>
      </c>
      <c r="P37" s="62" t="s">
        <v>39</v>
      </c>
      <c r="Q37" s="63" t="n">
        <v>7500</v>
      </c>
      <c r="R37" s="64" t="n">
        <v>30895.51</v>
      </c>
      <c r="S37" s="65" t="n">
        <v>30895.51</v>
      </c>
      <c r="T37" s="66" t="n">
        <f aca="false">S37/M37*1</f>
        <v>0.870296056338028</v>
      </c>
      <c r="U37" s="65" t="n">
        <v>0</v>
      </c>
      <c r="V37" s="67" t="n">
        <f aca="false">U37-R37</f>
        <v>-30895.51</v>
      </c>
      <c r="W37" s="64" t="n">
        <v>7500</v>
      </c>
      <c r="X37" s="68" t="n">
        <f aca="false">Q37-W37</f>
        <v>0</v>
      </c>
      <c r="Y37" s="75" t="n">
        <v>300</v>
      </c>
      <c r="Z37" s="70" t="n">
        <f aca="false">W37-Y37</f>
        <v>7200</v>
      </c>
      <c r="AA37" s="71" t="n">
        <v>2070110042</v>
      </c>
      <c r="AB37" s="72" t="s">
        <v>245</v>
      </c>
      <c r="AC37" s="86"/>
    </row>
    <row r="38" customFormat="false" ht="52.5" hidden="false" customHeight="true" outlineLevel="0" collapsed="false">
      <c r="B38" s="2" t="n">
        <v>34</v>
      </c>
      <c r="C38" s="54" t="n">
        <v>55</v>
      </c>
      <c r="D38" s="55" t="n">
        <v>47739</v>
      </c>
      <c r="E38" s="56" t="n">
        <v>884728</v>
      </c>
      <c r="F38" s="80" t="s">
        <v>246</v>
      </c>
      <c r="G38" s="80" t="s">
        <v>247</v>
      </c>
      <c r="H38" s="80" t="s">
        <v>248</v>
      </c>
      <c r="I38" s="82" t="s">
        <v>249</v>
      </c>
      <c r="J38" s="82" t="s">
        <v>249</v>
      </c>
      <c r="K38" s="80" t="s">
        <v>250</v>
      </c>
      <c r="L38" s="83" t="s">
        <v>38</v>
      </c>
      <c r="M38" s="84" t="n">
        <v>10400</v>
      </c>
      <c r="N38" s="85" t="n">
        <v>300</v>
      </c>
      <c r="O38" s="85" t="n">
        <v>10100</v>
      </c>
      <c r="P38" s="62" t="s">
        <v>39</v>
      </c>
      <c r="Q38" s="63" t="n">
        <v>5200</v>
      </c>
      <c r="R38" s="64" t="n">
        <v>14239.89</v>
      </c>
      <c r="S38" s="65" t="n">
        <v>10400</v>
      </c>
      <c r="T38" s="66" t="n">
        <f aca="false">S38/M38*1</f>
        <v>1</v>
      </c>
      <c r="U38" s="65" t="n">
        <v>0</v>
      </c>
      <c r="V38" s="67" t="n">
        <f aca="false">U38-R38</f>
        <v>-14239.89</v>
      </c>
      <c r="W38" s="64" t="n">
        <v>5200</v>
      </c>
      <c r="X38" s="68" t="n">
        <f aca="false">Q38-W38</f>
        <v>0</v>
      </c>
      <c r="Y38" s="69" t="s">
        <v>40</v>
      </c>
      <c r="Z38" s="70" t="n">
        <f aca="false">W38</f>
        <v>5200</v>
      </c>
      <c r="AA38" s="71" t="n">
        <v>2070110042</v>
      </c>
      <c r="AB38" s="72" t="s">
        <v>251</v>
      </c>
      <c r="AC38" s="86"/>
    </row>
    <row r="39" customFormat="false" ht="52.5" hidden="false" customHeight="true" outlineLevel="0" collapsed="false">
      <c r="B39" s="2" t="n">
        <v>35</v>
      </c>
      <c r="C39" s="54" t="n">
        <v>62</v>
      </c>
      <c r="D39" s="58" t="n">
        <v>47089</v>
      </c>
      <c r="E39" s="71" t="n">
        <v>325</v>
      </c>
      <c r="F39" s="57" t="s">
        <v>252</v>
      </c>
      <c r="G39" s="57" t="s">
        <v>253</v>
      </c>
      <c r="H39" s="57" t="s">
        <v>254</v>
      </c>
      <c r="I39" s="58" t="s">
        <v>255</v>
      </c>
      <c r="J39" s="58" t="s">
        <v>255</v>
      </c>
      <c r="K39" s="57" t="s">
        <v>256</v>
      </c>
      <c r="L39" s="59" t="s">
        <v>257</v>
      </c>
      <c r="M39" s="60" t="n">
        <v>28000</v>
      </c>
      <c r="N39" s="61" t="n">
        <v>13000</v>
      </c>
      <c r="O39" s="61" t="n">
        <v>15000</v>
      </c>
      <c r="P39" s="62" t="s">
        <v>39</v>
      </c>
      <c r="Q39" s="63" t="n">
        <v>5000</v>
      </c>
      <c r="R39" s="64" t="n">
        <v>33535.43</v>
      </c>
      <c r="S39" s="65" t="n">
        <v>26614.87</v>
      </c>
      <c r="T39" s="66" t="n">
        <f aca="false">S39/M39*1</f>
        <v>0.950531071428571</v>
      </c>
      <c r="U39" s="65" t="n">
        <v>0</v>
      </c>
      <c r="V39" s="67" t="n">
        <f aca="false">U39-R39</f>
        <v>-33535.43</v>
      </c>
      <c r="W39" s="64" t="n">
        <v>5000</v>
      </c>
      <c r="X39" s="68" t="n">
        <f aca="false">Q39-W39</f>
        <v>0</v>
      </c>
      <c r="Y39" s="69" t="s">
        <v>40</v>
      </c>
      <c r="Z39" s="70" t="n">
        <f aca="false">W39</f>
        <v>5000</v>
      </c>
      <c r="AA39" s="71" t="n">
        <v>2070110023</v>
      </c>
      <c r="AB39" s="72" t="s">
        <v>258</v>
      </c>
      <c r="AC39" s="86"/>
    </row>
    <row r="40" customFormat="false" ht="52.5" hidden="false" customHeight="true" outlineLevel="0" collapsed="false">
      <c r="B40" s="2" t="n">
        <v>36</v>
      </c>
      <c r="C40" s="54" t="n">
        <v>63</v>
      </c>
      <c r="D40" s="58" t="n">
        <v>47114</v>
      </c>
      <c r="E40" s="71" t="n">
        <v>828860</v>
      </c>
      <c r="F40" s="57" t="s">
        <v>259</v>
      </c>
      <c r="G40" s="57" t="s">
        <v>260</v>
      </c>
      <c r="H40" s="57" t="s">
        <v>261</v>
      </c>
      <c r="I40" s="58" t="s">
        <v>262</v>
      </c>
      <c r="J40" s="58" t="s">
        <v>262</v>
      </c>
      <c r="K40" s="57" t="s">
        <v>263</v>
      </c>
      <c r="L40" s="59" t="s">
        <v>38</v>
      </c>
      <c r="M40" s="60" t="n">
        <v>45550</v>
      </c>
      <c r="N40" s="61" t="n">
        <v>22000</v>
      </c>
      <c r="O40" s="61" t="n">
        <v>23550</v>
      </c>
      <c r="P40" s="62" t="s">
        <v>39</v>
      </c>
      <c r="Q40" s="63" t="n">
        <v>5000</v>
      </c>
      <c r="R40" s="64" t="n">
        <v>48299.99</v>
      </c>
      <c r="S40" s="65" t="n">
        <v>42424.89</v>
      </c>
      <c r="T40" s="66" t="n">
        <f aca="false">S40/M40*1</f>
        <v>0.93139165751921</v>
      </c>
      <c r="U40" s="65" t="n">
        <v>20810.5</v>
      </c>
      <c r="V40" s="67" t="n">
        <f aca="false">U40-R40</f>
        <v>-27489.49</v>
      </c>
      <c r="W40" s="64" t="n">
        <v>5000</v>
      </c>
      <c r="X40" s="68" t="n">
        <f aca="false">Q40-W40</f>
        <v>0</v>
      </c>
      <c r="Y40" s="75" t="n">
        <v>200</v>
      </c>
      <c r="Z40" s="70" t="n">
        <f aca="false">W40-Y40</f>
        <v>4800</v>
      </c>
      <c r="AA40" s="71" t="n">
        <v>2070110042</v>
      </c>
      <c r="AB40" s="72" t="s">
        <v>264</v>
      </c>
      <c r="AC40" s="86"/>
    </row>
    <row r="41" customFormat="false" ht="52.5" hidden="false" customHeight="true" outlineLevel="0" collapsed="false">
      <c r="B41" s="2" t="n">
        <v>37</v>
      </c>
      <c r="C41" s="54" t="n">
        <v>64</v>
      </c>
      <c r="D41" s="58" t="n">
        <v>46908</v>
      </c>
      <c r="E41" s="71" t="n">
        <v>875592</v>
      </c>
      <c r="F41" s="57" t="s">
        <v>265</v>
      </c>
      <c r="G41" s="57" t="s">
        <v>149</v>
      </c>
      <c r="H41" s="57" t="s">
        <v>266</v>
      </c>
      <c r="I41" s="58" t="s">
        <v>267</v>
      </c>
      <c r="J41" s="58"/>
      <c r="K41" s="57" t="s">
        <v>268</v>
      </c>
      <c r="L41" s="59" t="s">
        <v>38</v>
      </c>
      <c r="M41" s="60" t="n">
        <v>12500</v>
      </c>
      <c r="N41" s="61" t="n">
        <v>2000</v>
      </c>
      <c r="O41" s="61" t="n">
        <v>10500</v>
      </c>
      <c r="P41" s="62" t="s">
        <v>39</v>
      </c>
      <c r="Q41" s="63" t="n">
        <v>5000</v>
      </c>
      <c r="R41" s="64" t="n">
        <v>11269.98</v>
      </c>
      <c r="S41" s="65" t="n">
        <v>10000</v>
      </c>
      <c r="T41" s="66" t="n">
        <f aca="false">S41/M41*1</f>
        <v>0.8</v>
      </c>
      <c r="U41" s="65" t="n">
        <v>2080</v>
      </c>
      <c r="V41" s="67" t="n">
        <f aca="false">U41-R41</f>
        <v>-9189.98</v>
      </c>
      <c r="W41" s="64" t="n">
        <v>5000</v>
      </c>
      <c r="X41" s="68" t="n">
        <f aca="false">Q41-W41</f>
        <v>0</v>
      </c>
      <c r="Y41" s="69" t="s">
        <v>40</v>
      </c>
      <c r="Z41" s="70" t="n">
        <f aca="false">W41</f>
        <v>5000</v>
      </c>
      <c r="AA41" s="71" t="n">
        <v>2070110042</v>
      </c>
      <c r="AB41" s="72" t="s">
        <v>269</v>
      </c>
      <c r="AC41" s="86"/>
    </row>
    <row r="42" customFormat="false" ht="52.5" hidden="false" customHeight="true" outlineLevel="0" collapsed="false">
      <c r="B42" s="2" t="n">
        <v>38</v>
      </c>
      <c r="C42" s="54" t="n">
        <v>66</v>
      </c>
      <c r="D42" s="58" t="n">
        <v>47491</v>
      </c>
      <c r="E42" s="71" t="n">
        <v>842013</v>
      </c>
      <c r="F42" s="57" t="s">
        <v>270</v>
      </c>
      <c r="G42" s="57" t="s">
        <v>271</v>
      </c>
      <c r="H42" s="57" t="s">
        <v>272</v>
      </c>
      <c r="I42" s="58" t="s">
        <v>273</v>
      </c>
      <c r="J42" s="58" t="s">
        <v>273</v>
      </c>
      <c r="K42" s="57" t="s">
        <v>274</v>
      </c>
      <c r="L42" s="59" t="s">
        <v>38</v>
      </c>
      <c r="M42" s="60" t="n">
        <v>24080</v>
      </c>
      <c r="N42" s="61" t="n">
        <v>14500</v>
      </c>
      <c r="O42" s="61" t="n">
        <v>9580</v>
      </c>
      <c r="P42" s="62" t="s">
        <v>39</v>
      </c>
      <c r="Q42" s="63" t="n">
        <v>5000</v>
      </c>
      <c r="R42" s="64" t="n">
        <v>29670.11</v>
      </c>
      <c r="S42" s="65" t="n">
        <v>19409.48</v>
      </c>
      <c r="T42" s="66" t="n">
        <f aca="false">S42/M42*1</f>
        <v>0.806041528239203</v>
      </c>
      <c r="U42" s="65" t="n">
        <v>20814.04</v>
      </c>
      <c r="V42" s="67" t="n">
        <f aca="false">U42-R42</f>
        <v>-8856.07</v>
      </c>
      <c r="W42" s="64" t="n">
        <v>5000</v>
      </c>
      <c r="X42" s="68" t="n">
        <f aca="false">Q42-W42</f>
        <v>0</v>
      </c>
      <c r="Y42" s="69" t="s">
        <v>40</v>
      </c>
      <c r="Z42" s="70" t="n">
        <f aca="false">W42</f>
        <v>5000</v>
      </c>
      <c r="AA42" s="71" t="n">
        <v>2070110042</v>
      </c>
      <c r="AB42" s="72" t="s">
        <v>275</v>
      </c>
      <c r="AC42" s="86"/>
    </row>
    <row r="43" customFormat="false" ht="52.5" hidden="false" customHeight="true" outlineLevel="0" collapsed="false">
      <c r="B43" s="2" t="n">
        <v>39</v>
      </c>
      <c r="C43" s="54" t="n">
        <v>68</v>
      </c>
      <c r="D43" s="55" t="n">
        <v>46789</v>
      </c>
      <c r="E43" s="56" t="n">
        <v>345</v>
      </c>
      <c r="F43" s="80" t="s">
        <v>276</v>
      </c>
      <c r="G43" s="81" t="s">
        <v>277</v>
      </c>
      <c r="H43" s="81" t="s">
        <v>278</v>
      </c>
      <c r="I43" s="82" t="s">
        <v>279</v>
      </c>
      <c r="J43" s="82" t="s">
        <v>279</v>
      </c>
      <c r="K43" s="80" t="s">
        <v>280</v>
      </c>
      <c r="L43" s="83" t="s">
        <v>281</v>
      </c>
      <c r="M43" s="84" t="n">
        <v>15020</v>
      </c>
      <c r="N43" s="85" t="n">
        <v>0</v>
      </c>
      <c r="O43" s="85" t="n">
        <v>15020</v>
      </c>
      <c r="P43" s="62" t="s">
        <v>39</v>
      </c>
      <c r="Q43" s="63" t="n">
        <v>5000</v>
      </c>
      <c r="R43" s="64" t="n">
        <v>15020</v>
      </c>
      <c r="S43" s="65" t="n">
        <v>15020</v>
      </c>
      <c r="T43" s="66" t="n">
        <f aca="false">S43/M43*1</f>
        <v>1</v>
      </c>
      <c r="U43" s="65" t="n">
        <v>0</v>
      </c>
      <c r="V43" s="67" t="n">
        <f aca="false">U43-R43</f>
        <v>-15020</v>
      </c>
      <c r="W43" s="64" t="n">
        <v>5000</v>
      </c>
      <c r="X43" s="68" t="n">
        <f aca="false">Q43-W43</f>
        <v>0</v>
      </c>
      <c r="Y43" s="69" t="s">
        <v>40</v>
      </c>
      <c r="Z43" s="70" t="n">
        <f aca="false">W43</f>
        <v>5000</v>
      </c>
      <c r="AA43" s="71" t="n">
        <v>2070110023</v>
      </c>
      <c r="AB43" s="72" t="s">
        <v>282</v>
      </c>
      <c r="AC43" s="86"/>
    </row>
    <row r="44" customFormat="false" ht="52.5" hidden="false" customHeight="true" outlineLevel="0" collapsed="false">
      <c r="B44" s="2" t="n">
        <v>40</v>
      </c>
      <c r="C44" s="54" t="n">
        <v>70</v>
      </c>
      <c r="D44" s="55" t="n">
        <v>47506</v>
      </c>
      <c r="E44" s="56" t="n">
        <v>950396</v>
      </c>
      <c r="F44" s="80" t="s">
        <v>283</v>
      </c>
      <c r="G44" s="81" t="s">
        <v>284</v>
      </c>
      <c r="H44" s="81" t="s">
        <v>285</v>
      </c>
      <c r="I44" s="82" t="s">
        <v>286</v>
      </c>
      <c r="J44" s="82" t="s">
        <v>286</v>
      </c>
      <c r="K44" s="80" t="s">
        <v>287</v>
      </c>
      <c r="L44" s="83" t="s">
        <v>38</v>
      </c>
      <c r="M44" s="84" t="n">
        <v>21887</v>
      </c>
      <c r="N44" s="85" t="n">
        <v>14235</v>
      </c>
      <c r="O44" s="85" t="n">
        <v>7652</v>
      </c>
      <c r="P44" s="62" t="s">
        <v>39</v>
      </c>
      <c r="Q44" s="63" t="n">
        <v>5000</v>
      </c>
      <c r="R44" s="64" t="n">
        <v>22599.76</v>
      </c>
      <c r="S44" s="65" t="n">
        <v>21887</v>
      </c>
      <c r="T44" s="66" t="n">
        <f aca="false">S44/M44*1</f>
        <v>1</v>
      </c>
      <c r="U44" s="65" t="n">
        <v>14778</v>
      </c>
      <c r="V44" s="67" t="n">
        <f aca="false">U44-R44</f>
        <v>-7821.76</v>
      </c>
      <c r="W44" s="64" t="n">
        <v>5000</v>
      </c>
      <c r="X44" s="68" t="n">
        <f aca="false">Q44-W44</f>
        <v>0</v>
      </c>
      <c r="Y44" s="69" t="s">
        <v>40</v>
      </c>
      <c r="Z44" s="70" t="n">
        <f aca="false">W44</f>
        <v>5000</v>
      </c>
      <c r="AA44" s="71" t="n">
        <v>2070110042</v>
      </c>
      <c r="AB44" s="72" t="s">
        <v>288</v>
      </c>
      <c r="AC44" s="86"/>
    </row>
    <row r="45" customFormat="false" ht="52.5" hidden="false" customHeight="true" outlineLevel="0" collapsed="false">
      <c r="B45" s="2" t="n">
        <v>41</v>
      </c>
      <c r="C45" s="54" t="n">
        <v>71</v>
      </c>
      <c r="D45" s="55" t="n">
        <v>47572</v>
      </c>
      <c r="E45" s="56" t="n">
        <v>246</v>
      </c>
      <c r="F45" s="80" t="s">
        <v>289</v>
      </c>
      <c r="G45" s="81" t="s">
        <v>290</v>
      </c>
      <c r="H45" s="81" t="s">
        <v>291</v>
      </c>
      <c r="I45" s="82" t="s">
        <v>292</v>
      </c>
      <c r="J45" s="82" t="s">
        <v>292</v>
      </c>
      <c r="K45" s="80" t="s">
        <v>293</v>
      </c>
      <c r="L45" s="83" t="s">
        <v>294</v>
      </c>
      <c r="M45" s="84" t="n">
        <v>11200</v>
      </c>
      <c r="N45" s="85" t="n">
        <v>1000</v>
      </c>
      <c r="O45" s="85" t="n">
        <v>10200</v>
      </c>
      <c r="P45" s="62" t="s">
        <v>39</v>
      </c>
      <c r="Q45" s="63" t="n">
        <v>5000</v>
      </c>
      <c r="R45" s="64" t="n">
        <v>9915.94</v>
      </c>
      <c r="S45" s="78" t="n">
        <v>9915.94</v>
      </c>
      <c r="T45" s="66" t="n">
        <f aca="false">S45/M45*1</f>
        <v>0.885351785714286</v>
      </c>
      <c r="U45" s="65" t="n">
        <v>1000</v>
      </c>
      <c r="V45" s="67" t="n">
        <f aca="false">U45-R45</f>
        <v>-8915.94</v>
      </c>
      <c r="W45" s="64" t="n">
        <v>4957.97</v>
      </c>
      <c r="X45" s="68" t="n">
        <f aca="false">Q45-W45</f>
        <v>42.0299999999997</v>
      </c>
      <c r="Y45" s="69" t="s">
        <v>40</v>
      </c>
      <c r="Z45" s="70" t="n">
        <f aca="false">W45</f>
        <v>4957.97</v>
      </c>
      <c r="AA45" s="71" t="n">
        <v>2070110023</v>
      </c>
      <c r="AB45" s="72" t="s">
        <v>295</v>
      </c>
      <c r="AC45" s="79" t="s">
        <v>69</v>
      </c>
    </row>
    <row r="46" customFormat="false" ht="52.5" hidden="false" customHeight="true" outlineLevel="0" collapsed="false">
      <c r="B46" s="2" t="n">
        <v>42</v>
      </c>
      <c r="C46" s="54" t="n">
        <v>73</v>
      </c>
      <c r="D46" s="55" t="n">
        <v>47734</v>
      </c>
      <c r="E46" s="56" t="n">
        <v>868055</v>
      </c>
      <c r="F46" s="80" t="s">
        <v>296</v>
      </c>
      <c r="G46" s="80" t="s">
        <v>149</v>
      </c>
      <c r="H46" s="80" t="s">
        <v>297</v>
      </c>
      <c r="I46" s="82" t="s">
        <v>298</v>
      </c>
      <c r="J46" s="55"/>
      <c r="K46" s="80" t="s">
        <v>299</v>
      </c>
      <c r="L46" s="83" t="s">
        <v>38</v>
      </c>
      <c r="M46" s="84" t="n">
        <v>20060</v>
      </c>
      <c r="N46" s="85" t="n">
        <v>7500</v>
      </c>
      <c r="O46" s="85" t="n">
        <v>12560</v>
      </c>
      <c r="P46" s="62" t="s">
        <v>39</v>
      </c>
      <c r="Q46" s="63" t="n">
        <v>5000</v>
      </c>
      <c r="R46" s="64" t="n">
        <v>16504.82</v>
      </c>
      <c r="S46" s="65" t="n">
        <v>16504.82</v>
      </c>
      <c r="T46" s="66" t="n">
        <f aca="false">S46/M46*1</f>
        <v>0.822772681954138</v>
      </c>
      <c r="U46" s="65" t="n">
        <v>5250</v>
      </c>
      <c r="V46" s="67" t="n">
        <f aca="false">U46-R46</f>
        <v>-11254.82</v>
      </c>
      <c r="W46" s="64" t="n">
        <v>5000</v>
      </c>
      <c r="X46" s="68" t="n">
        <f aca="false">Q46-W46</f>
        <v>0</v>
      </c>
      <c r="Y46" s="69" t="s">
        <v>40</v>
      </c>
      <c r="Z46" s="70" t="n">
        <f aca="false">W46</f>
        <v>5000</v>
      </c>
      <c r="AA46" s="71" t="n">
        <v>2070110042</v>
      </c>
      <c r="AB46" s="72" t="s">
        <v>300</v>
      </c>
      <c r="AC46" s="86"/>
    </row>
    <row r="47" customFormat="false" ht="52.5" hidden="false" customHeight="true" outlineLevel="0" collapsed="false">
      <c r="B47" s="2" t="n">
        <v>43</v>
      </c>
      <c r="C47" s="54" t="n">
        <v>74</v>
      </c>
      <c r="D47" s="55" t="n">
        <v>47644</v>
      </c>
      <c r="E47" s="56" t="n">
        <v>861697</v>
      </c>
      <c r="F47" s="80" t="s">
        <v>301</v>
      </c>
      <c r="G47" s="80" t="s">
        <v>302</v>
      </c>
      <c r="H47" s="80" t="s">
        <v>303</v>
      </c>
      <c r="I47" s="82" t="s">
        <v>304</v>
      </c>
      <c r="J47" s="82" t="s">
        <v>304</v>
      </c>
      <c r="K47" s="80" t="s">
        <v>305</v>
      </c>
      <c r="L47" s="83" t="s">
        <v>38</v>
      </c>
      <c r="M47" s="84" t="n">
        <v>52000</v>
      </c>
      <c r="N47" s="85" t="n">
        <v>40000</v>
      </c>
      <c r="O47" s="85" t="n">
        <v>12000</v>
      </c>
      <c r="P47" s="62" t="s">
        <v>39</v>
      </c>
      <c r="Q47" s="63" t="n">
        <v>5000</v>
      </c>
      <c r="R47" s="64" t="n">
        <v>34148.3</v>
      </c>
      <c r="S47" s="65" t="n">
        <v>34148.3</v>
      </c>
      <c r="T47" s="87" t="n">
        <f aca="false">S47/M47*1</f>
        <v>0.656698076923077</v>
      </c>
      <c r="U47" s="65" t="n">
        <v>26203.06</v>
      </c>
      <c r="V47" s="67" t="n">
        <f aca="false">U47-R47</f>
        <v>-7945.24</v>
      </c>
      <c r="W47" s="64" t="n">
        <v>3283.49</v>
      </c>
      <c r="X47" s="68" t="n">
        <f aca="false">Q47-W47</f>
        <v>1716.51</v>
      </c>
      <c r="Y47" s="69" t="s">
        <v>40</v>
      </c>
      <c r="Z47" s="70" t="n">
        <f aca="false">W47</f>
        <v>3283.49</v>
      </c>
      <c r="AA47" s="71" t="n">
        <v>2070110042</v>
      </c>
      <c r="AB47" s="72" t="s">
        <v>306</v>
      </c>
      <c r="AC47" s="79" t="s">
        <v>307</v>
      </c>
    </row>
    <row r="48" customFormat="false" ht="52.5" hidden="false" customHeight="true" outlineLevel="0" collapsed="false">
      <c r="B48" s="2" t="n">
        <v>44</v>
      </c>
      <c r="C48" s="54" t="n">
        <v>76</v>
      </c>
      <c r="D48" s="55" t="n">
        <v>47760</v>
      </c>
      <c r="E48" s="56" t="n">
        <v>23</v>
      </c>
      <c r="F48" s="80" t="s">
        <v>308</v>
      </c>
      <c r="G48" s="80" t="s">
        <v>136</v>
      </c>
      <c r="H48" s="80" t="s">
        <v>309</v>
      </c>
      <c r="I48" s="82" t="s">
        <v>310</v>
      </c>
      <c r="J48" s="55"/>
      <c r="K48" s="80" t="s">
        <v>311</v>
      </c>
      <c r="L48" s="83" t="s">
        <v>312</v>
      </c>
      <c r="M48" s="84" t="n">
        <v>18340</v>
      </c>
      <c r="N48" s="85" t="n">
        <v>4000</v>
      </c>
      <c r="O48" s="85" t="n">
        <v>14340</v>
      </c>
      <c r="P48" s="62" t="s">
        <v>39</v>
      </c>
      <c r="Q48" s="63" t="n">
        <v>5000</v>
      </c>
      <c r="R48" s="64" t="n">
        <v>21948.72</v>
      </c>
      <c r="S48" s="65" t="n">
        <v>18340</v>
      </c>
      <c r="T48" s="66" t="n">
        <f aca="false">S48/M48*1</f>
        <v>1</v>
      </c>
      <c r="U48" s="65" t="n">
        <v>9324</v>
      </c>
      <c r="V48" s="67" t="n">
        <f aca="false">U48-R48</f>
        <v>-12624.72</v>
      </c>
      <c r="W48" s="64" t="n">
        <v>5000</v>
      </c>
      <c r="X48" s="68" t="n">
        <f aca="false">Q48-W48</f>
        <v>0</v>
      </c>
      <c r="Y48" s="69" t="s">
        <v>40</v>
      </c>
      <c r="Z48" s="70" t="n">
        <f aca="false">W48</f>
        <v>5000</v>
      </c>
      <c r="AA48" s="71" t="n">
        <v>2070110023</v>
      </c>
      <c r="AB48" s="72" t="s">
        <v>313</v>
      </c>
      <c r="AC48" s="86"/>
    </row>
    <row r="49" customFormat="false" ht="52.5" hidden="false" customHeight="true" outlineLevel="0" collapsed="false">
      <c r="B49" s="2" t="n">
        <v>45</v>
      </c>
      <c r="C49" s="54" t="n">
        <v>77</v>
      </c>
      <c r="D49" s="55" t="n">
        <v>47526</v>
      </c>
      <c r="E49" s="56" t="n">
        <v>872870</v>
      </c>
      <c r="F49" s="80" t="s">
        <v>314</v>
      </c>
      <c r="G49" s="80" t="s">
        <v>315</v>
      </c>
      <c r="H49" s="80" t="s">
        <v>316</v>
      </c>
      <c r="I49" s="82" t="s">
        <v>317</v>
      </c>
      <c r="J49" s="55"/>
      <c r="K49" s="80" t="s">
        <v>318</v>
      </c>
      <c r="L49" s="83" t="s">
        <v>38</v>
      </c>
      <c r="M49" s="84" t="n">
        <v>90667.66</v>
      </c>
      <c r="N49" s="85" t="n">
        <v>75000</v>
      </c>
      <c r="O49" s="85" t="n">
        <v>15667.66</v>
      </c>
      <c r="P49" s="62" t="s">
        <v>39</v>
      </c>
      <c r="Q49" s="63" t="n">
        <v>5000</v>
      </c>
      <c r="R49" s="64" t="n">
        <v>115610.56</v>
      </c>
      <c r="S49" s="65" t="n">
        <v>90667.66</v>
      </c>
      <c r="T49" s="66" t="n">
        <f aca="false">S49/M49*1</f>
        <v>1</v>
      </c>
      <c r="U49" s="65" t="n">
        <v>95091.25</v>
      </c>
      <c r="V49" s="67" t="n">
        <f aca="false">U49-R49</f>
        <v>-20519.31</v>
      </c>
      <c r="W49" s="64" t="n">
        <v>5000</v>
      </c>
      <c r="X49" s="68" t="n">
        <f aca="false">Q49-W49</f>
        <v>0</v>
      </c>
      <c r="Y49" s="69" t="s">
        <v>40</v>
      </c>
      <c r="Z49" s="70" t="n">
        <f aca="false">W49</f>
        <v>5000</v>
      </c>
      <c r="AA49" s="71" t="n">
        <v>2070110042</v>
      </c>
      <c r="AB49" s="72" t="s">
        <v>319</v>
      </c>
      <c r="AC49" s="86"/>
    </row>
    <row r="50" s="74" customFormat="true" ht="52.5" hidden="false" customHeight="true" outlineLevel="0" collapsed="false">
      <c r="B50" s="2" t="n">
        <v>46</v>
      </c>
      <c r="C50" s="54" t="n">
        <v>80</v>
      </c>
      <c r="D50" s="58" t="n">
        <v>47296</v>
      </c>
      <c r="E50" s="71" t="n">
        <v>962746</v>
      </c>
      <c r="F50" s="57" t="s">
        <v>320</v>
      </c>
      <c r="G50" s="57" t="s">
        <v>217</v>
      </c>
      <c r="H50" s="57" t="s">
        <v>321</v>
      </c>
      <c r="I50" s="58" t="s">
        <v>322</v>
      </c>
      <c r="J50" s="58" t="s">
        <v>322</v>
      </c>
      <c r="K50" s="57" t="s">
        <v>323</v>
      </c>
      <c r="L50" s="59" t="s">
        <v>38</v>
      </c>
      <c r="M50" s="60" t="n">
        <v>12000</v>
      </c>
      <c r="N50" s="61" t="n">
        <v>5000</v>
      </c>
      <c r="O50" s="61" t="n">
        <v>7000</v>
      </c>
      <c r="P50" s="62" t="s">
        <v>39</v>
      </c>
      <c r="Q50" s="63" t="n">
        <v>5000</v>
      </c>
      <c r="R50" s="64" t="n">
        <v>11449.06</v>
      </c>
      <c r="S50" s="65" t="n">
        <v>11449.06</v>
      </c>
      <c r="T50" s="66" t="n">
        <f aca="false">S50/M50*1</f>
        <v>0.954088333333333</v>
      </c>
      <c r="U50" s="65" t="n">
        <v>5325</v>
      </c>
      <c r="V50" s="67" t="n">
        <f aca="false">U50-R50</f>
        <v>-6124.06</v>
      </c>
      <c r="W50" s="64" t="n">
        <v>5000</v>
      </c>
      <c r="X50" s="68" t="n">
        <f aca="false">Q50-W50</f>
        <v>0</v>
      </c>
      <c r="Y50" s="69" t="s">
        <v>40</v>
      </c>
      <c r="Z50" s="70" t="n">
        <f aca="false">W50</f>
        <v>5000</v>
      </c>
      <c r="AA50" s="71" t="n">
        <v>2070110042</v>
      </c>
      <c r="AB50" s="72" t="s">
        <v>324</v>
      </c>
      <c r="AC50" s="76"/>
    </row>
    <row r="51" customFormat="false" ht="52.5" hidden="false" customHeight="true" outlineLevel="0" collapsed="false">
      <c r="B51" s="2" t="n">
        <v>47</v>
      </c>
      <c r="C51" s="54" t="n">
        <v>81</v>
      </c>
      <c r="D51" s="58" t="n">
        <v>47345</v>
      </c>
      <c r="E51" s="71" t="n">
        <v>853512</v>
      </c>
      <c r="F51" s="57" t="s">
        <v>325</v>
      </c>
      <c r="G51" s="57" t="s">
        <v>149</v>
      </c>
      <c r="H51" s="57" t="s">
        <v>326</v>
      </c>
      <c r="I51" s="58" t="s">
        <v>327</v>
      </c>
      <c r="J51" s="58"/>
      <c r="K51" s="57" t="s">
        <v>328</v>
      </c>
      <c r="L51" s="59" t="s">
        <v>38</v>
      </c>
      <c r="M51" s="60" t="n">
        <v>15300</v>
      </c>
      <c r="N51" s="61" t="n">
        <v>7000</v>
      </c>
      <c r="O51" s="61" t="n">
        <v>8300</v>
      </c>
      <c r="P51" s="62" t="s">
        <v>39</v>
      </c>
      <c r="Q51" s="63" t="n">
        <v>5000</v>
      </c>
      <c r="R51" s="64" t="n">
        <v>12270</v>
      </c>
      <c r="S51" s="65" t="n">
        <v>12270</v>
      </c>
      <c r="T51" s="66" t="n">
        <f aca="false">S51/M51*1</f>
        <v>0.801960784313726</v>
      </c>
      <c r="U51" s="65" t="n">
        <v>5333.34</v>
      </c>
      <c r="V51" s="67" t="n">
        <f aca="false">U51-R51</f>
        <v>-6936.66</v>
      </c>
      <c r="W51" s="64" t="n">
        <v>5000</v>
      </c>
      <c r="X51" s="68" t="n">
        <f aca="false">Q51-W51</f>
        <v>0</v>
      </c>
      <c r="Y51" s="69" t="s">
        <v>40</v>
      </c>
      <c r="Z51" s="70" t="n">
        <f aca="false">W51</f>
        <v>5000</v>
      </c>
      <c r="AA51" s="71" t="n">
        <v>2070110042</v>
      </c>
      <c r="AB51" s="72" t="s">
        <v>329</v>
      </c>
      <c r="AC51" s="86"/>
    </row>
    <row r="52" customFormat="false" ht="52.5" hidden="false" customHeight="true" outlineLevel="0" collapsed="false">
      <c r="B52" s="2" t="n">
        <v>48</v>
      </c>
      <c r="C52" s="54" t="n">
        <v>82</v>
      </c>
      <c r="D52" s="55" t="n">
        <v>47625</v>
      </c>
      <c r="E52" s="56" t="n">
        <v>919045</v>
      </c>
      <c r="F52" s="80" t="s">
        <v>330</v>
      </c>
      <c r="G52" s="81" t="s">
        <v>102</v>
      </c>
      <c r="H52" s="81" t="s">
        <v>331</v>
      </c>
      <c r="I52" s="82" t="s">
        <v>332</v>
      </c>
      <c r="J52" s="82" t="s">
        <v>332</v>
      </c>
      <c r="K52" s="80" t="s">
        <v>333</v>
      </c>
      <c r="L52" s="83" t="s">
        <v>38</v>
      </c>
      <c r="M52" s="84" t="n">
        <v>25000</v>
      </c>
      <c r="N52" s="85" t="n">
        <v>5000</v>
      </c>
      <c r="O52" s="85" t="n">
        <v>20000</v>
      </c>
      <c r="P52" s="62" t="s">
        <v>39</v>
      </c>
      <c r="Q52" s="63" t="n">
        <v>5000</v>
      </c>
      <c r="R52" s="64" t="n">
        <v>32015.47</v>
      </c>
      <c r="S52" s="65" t="n">
        <v>25000</v>
      </c>
      <c r="T52" s="66" t="n">
        <f aca="false">S52/M52*1</f>
        <v>1</v>
      </c>
      <c r="U52" s="65" t="n">
        <v>21471.22</v>
      </c>
      <c r="V52" s="67" t="n">
        <f aca="false">U52-R52</f>
        <v>-10544.25</v>
      </c>
      <c r="W52" s="64" t="n">
        <v>5000</v>
      </c>
      <c r="X52" s="68" t="n">
        <f aca="false">Q52-W52</f>
        <v>0</v>
      </c>
      <c r="Y52" s="75" t="n">
        <v>200</v>
      </c>
      <c r="Z52" s="70" t="n">
        <f aca="false">W52-Y52</f>
        <v>4800</v>
      </c>
      <c r="AA52" s="71" t="n">
        <v>2070110042</v>
      </c>
      <c r="AB52" s="72" t="s">
        <v>334</v>
      </c>
      <c r="AC52" s="86"/>
    </row>
    <row r="53" customFormat="false" ht="52.5" hidden="false" customHeight="true" outlineLevel="0" collapsed="false">
      <c r="B53" s="2" t="n">
        <v>49</v>
      </c>
      <c r="C53" s="54" t="n">
        <v>85</v>
      </c>
      <c r="D53" s="55" t="n">
        <v>47769</v>
      </c>
      <c r="E53" s="56" t="n">
        <v>950398</v>
      </c>
      <c r="F53" s="80" t="s">
        <v>335</v>
      </c>
      <c r="G53" s="80" t="s">
        <v>336</v>
      </c>
      <c r="H53" s="80" t="s">
        <v>337</v>
      </c>
      <c r="I53" s="82" t="s">
        <v>338</v>
      </c>
      <c r="J53" s="55"/>
      <c r="K53" s="80" t="s">
        <v>339</v>
      </c>
      <c r="L53" s="83" t="s">
        <v>38</v>
      </c>
      <c r="M53" s="84" t="n">
        <v>15100</v>
      </c>
      <c r="N53" s="85" t="n">
        <v>7000</v>
      </c>
      <c r="O53" s="85" t="n">
        <v>8100</v>
      </c>
      <c r="P53" s="62" t="s">
        <v>39</v>
      </c>
      <c r="Q53" s="63" t="n">
        <v>5000</v>
      </c>
      <c r="R53" s="64" t="n">
        <v>12611.65</v>
      </c>
      <c r="S53" s="65" t="n">
        <v>12611.65</v>
      </c>
      <c r="T53" s="66" t="n">
        <f aca="false">S53/M53*1</f>
        <v>0.835208609271523</v>
      </c>
      <c r="U53" s="65" t="n">
        <v>0</v>
      </c>
      <c r="V53" s="67" t="n">
        <f aca="false">U53-R53</f>
        <v>-12611.65</v>
      </c>
      <c r="W53" s="64" t="n">
        <v>5000</v>
      </c>
      <c r="X53" s="68" t="n">
        <f aca="false">Q53-W53</f>
        <v>0</v>
      </c>
      <c r="Y53" s="69" t="s">
        <v>40</v>
      </c>
      <c r="Z53" s="70" t="n">
        <f aca="false">W53</f>
        <v>5000</v>
      </c>
      <c r="AA53" s="71" t="n">
        <v>2070110042</v>
      </c>
      <c r="AB53" s="72" t="s">
        <v>340</v>
      </c>
      <c r="AC53" s="86"/>
    </row>
    <row r="54" customFormat="false" ht="52.5" hidden="false" customHeight="true" outlineLevel="0" collapsed="false">
      <c r="B54" s="2" t="n">
        <v>50</v>
      </c>
      <c r="C54" s="54" t="n">
        <v>86</v>
      </c>
      <c r="D54" s="55" t="n">
        <v>47495</v>
      </c>
      <c r="E54" s="56" t="n">
        <v>856450</v>
      </c>
      <c r="F54" s="80" t="s">
        <v>341</v>
      </c>
      <c r="G54" s="80" t="s">
        <v>342</v>
      </c>
      <c r="H54" s="80" t="s">
        <v>343</v>
      </c>
      <c r="I54" s="82" t="s">
        <v>344</v>
      </c>
      <c r="J54" s="82" t="s">
        <v>344</v>
      </c>
      <c r="K54" s="80" t="s">
        <v>345</v>
      </c>
      <c r="L54" s="83" t="s">
        <v>38</v>
      </c>
      <c r="M54" s="84" t="n">
        <v>43160</v>
      </c>
      <c r="N54" s="85" t="n">
        <v>23160</v>
      </c>
      <c r="O54" s="85" t="n">
        <v>20000</v>
      </c>
      <c r="P54" s="62" t="s">
        <v>39</v>
      </c>
      <c r="Q54" s="63" t="n">
        <v>5000</v>
      </c>
      <c r="R54" s="64" t="n">
        <v>46751.06</v>
      </c>
      <c r="S54" s="65" t="n">
        <v>43160</v>
      </c>
      <c r="T54" s="66" t="n">
        <f aca="false">S54/M54*1</f>
        <v>1</v>
      </c>
      <c r="U54" s="65" t="n">
        <v>0</v>
      </c>
      <c r="V54" s="67" t="n">
        <f aca="false">U54-R54</f>
        <v>-46751.06</v>
      </c>
      <c r="W54" s="64" t="n">
        <v>5000</v>
      </c>
      <c r="X54" s="68" t="n">
        <f aca="false">Q54-W54</f>
        <v>0</v>
      </c>
      <c r="Y54" s="75" t="n">
        <v>200</v>
      </c>
      <c r="Z54" s="70" t="n">
        <f aca="false">W54-Y54</f>
        <v>4800</v>
      </c>
      <c r="AA54" s="71" t="n">
        <v>2070110033</v>
      </c>
      <c r="AB54" s="72" t="s">
        <v>346</v>
      </c>
      <c r="AC54" s="86"/>
    </row>
    <row r="55" s="74" customFormat="true" ht="52.5" hidden="false" customHeight="true" outlineLevel="0" collapsed="false">
      <c r="B55" s="2" t="n">
        <v>51</v>
      </c>
      <c r="C55" s="54" t="n">
        <v>87</v>
      </c>
      <c r="D55" s="58" t="n">
        <v>46800</v>
      </c>
      <c r="E55" s="71" t="n">
        <v>15</v>
      </c>
      <c r="F55" s="57" t="s">
        <v>347</v>
      </c>
      <c r="G55" s="57" t="s">
        <v>348</v>
      </c>
      <c r="H55" s="57" t="s">
        <v>349</v>
      </c>
      <c r="I55" s="58" t="s">
        <v>350</v>
      </c>
      <c r="J55" s="58" t="s">
        <v>350</v>
      </c>
      <c r="K55" s="57" t="s">
        <v>351</v>
      </c>
      <c r="L55" s="59" t="s">
        <v>352</v>
      </c>
      <c r="M55" s="60" t="n">
        <v>13000</v>
      </c>
      <c r="N55" s="61" t="n">
        <v>300</v>
      </c>
      <c r="O55" s="61" t="n">
        <v>12700</v>
      </c>
      <c r="P55" s="62" t="s">
        <v>39</v>
      </c>
      <c r="Q55" s="63" t="n">
        <v>5000</v>
      </c>
      <c r="R55" s="64" t="n">
        <v>12535.81</v>
      </c>
      <c r="S55" s="65" t="n">
        <v>12535.81</v>
      </c>
      <c r="T55" s="66" t="n">
        <f aca="false">S55/M55*1</f>
        <v>0.964293076923077</v>
      </c>
      <c r="U55" s="65" t="n">
        <v>200</v>
      </c>
      <c r="V55" s="67" t="n">
        <f aca="false">U55-R55</f>
        <v>-12335.81</v>
      </c>
      <c r="W55" s="64" t="n">
        <v>5000</v>
      </c>
      <c r="X55" s="68" t="n">
        <f aca="false">Q55-W55</f>
        <v>0</v>
      </c>
      <c r="Y55" s="69" t="s">
        <v>40</v>
      </c>
      <c r="Z55" s="70" t="n">
        <f aca="false">W55</f>
        <v>5000</v>
      </c>
      <c r="AA55" s="71" t="n">
        <v>2070110023</v>
      </c>
      <c r="AB55" s="72" t="s">
        <v>353</v>
      </c>
      <c r="AC55" s="76"/>
    </row>
    <row r="56" customFormat="false" ht="52.5" hidden="false" customHeight="true" outlineLevel="0" collapsed="false">
      <c r="B56" s="2" t="n">
        <v>52</v>
      </c>
      <c r="C56" s="54" t="n">
        <v>90</v>
      </c>
      <c r="D56" s="55" t="n">
        <v>47254</v>
      </c>
      <c r="E56" s="56" t="n">
        <v>850197</v>
      </c>
      <c r="F56" s="80" t="s">
        <v>354</v>
      </c>
      <c r="G56" s="81" t="s">
        <v>355</v>
      </c>
      <c r="H56" s="81" t="s">
        <v>356</v>
      </c>
      <c r="I56" s="82" t="s">
        <v>357</v>
      </c>
      <c r="J56" s="82" t="s">
        <v>357</v>
      </c>
      <c r="K56" s="80" t="s">
        <v>358</v>
      </c>
      <c r="L56" s="83" t="s">
        <v>38</v>
      </c>
      <c r="M56" s="84" t="n">
        <v>13850</v>
      </c>
      <c r="N56" s="85" t="n">
        <v>5000</v>
      </c>
      <c r="O56" s="85" t="n">
        <v>8850</v>
      </c>
      <c r="P56" s="62" t="s">
        <v>39</v>
      </c>
      <c r="Q56" s="63" t="n">
        <v>5000</v>
      </c>
      <c r="R56" s="64" t="n">
        <v>10784.73</v>
      </c>
      <c r="S56" s="65" t="n">
        <v>10784.73</v>
      </c>
      <c r="T56" s="87" t="n">
        <f aca="false">S56/M56*1</f>
        <v>0.778680866425993</v>
      </c>
      <c r="U56" s="65" t="n">
        <v>3000</v>
      </c>
      <c r="V56" s="67" t="n">
        <f aca="false">U56-R56</f>
        <v>-7784.73</v>
      </c>
      <c r="W56" s="64" t="n">
        <v>3893.4</v>
      </c>
      <c r="X56" s="68" t="n">
        <f aca="false">Q56-W56</f>
        <v>1106.6</v>
      </c>
      <c r="Y56" s="69" t="s">
        <v>40</v>
      </c>
      <c r="Z56" s="70" t="n">
        <f aca="false">W56</f>
        <v>3893.4</v>
      </c>
      <c r="AA56" s="71" t="n">
        <v>2070110042</v>
      </c>
      <c r="AB56" s="72" t="s">
        <v>359</v>
      </c>
      <c r="AC56" s="79" t="s">
        <v>307</v>
      </c>
    </row>
    <row r="57" s="74" customFormat="true" ht="52.5" hidden="false" customHeight="true" outlineLevel="0" collapsed="false">
      <c r="B57" s="2" t="n">
        <v>53</v>
      </c>
      <c r="C57" s="54" t="n">
        <v>94</v>
      </c>
      <c r="D57" s="55" t="n">
        <v>47637</v>
      </c>
      <c r="E57" s="56" t="n">
        <v>734394</v>
      </c>
      <c r="F57" s="80" t="s">
        <v>360</v>
      </c>
      <c r="G57" s="80" t="s">
        <v>361</v>
      </c>
      <c r="H57" s="80" t="s">
        <v>362</v>
      </c>
      <c r="I57" s="82" t="s">
        <v>363</v>
      </c>
      <c r="J57" s="55"/>
      <c r="K57" s="80" t="s">
        <v>364</v>
      </c>
      <c r="L57" s="83" t="s">
        <v>38</v>
      </c>
      <c r="M57" s="84" t="n">
        <v>15525</v>
      </c>
      <c r="N57" s="85" t="n">
        <v>2600</v>
      </c>
      <c r="O57" s="85" t="n">
        <v>12925</v>
      </c>
      <c r="P57" s="62" t="s">
        <v>39</v>
      </c>
      <c r="Q57" s="63" t="n">
        <v>5000</v>
      </c>
      <c r="R57" s="64" t="n">
        <v>15392.76</v>
      </c>
      <c r="S57" s="65" t="n">
        <v>15392.76</v>
      </c>
      <c r="T57" s="66" t="n">
        <f aca="false">S57/M57*1</f>
        <v>0.991482125603865</v>
      </c>
      <c r="U57" s="65" t="n">
        <v>2000.01</v>
      </c>
      <c r="V57" s="67" t="n">
        <f aca="false">U57-R57</f>
        <v>-13392.75</v>
      </c>
      <c r="W57" s="64" t="n">
        <v>5000</v>
      </c>
      <c r="X57" s="68" t="n">
        <f aca="false">Q57-W57</f>
        <v>0</v>
      </c>
      <c r="Y57" s="69" t="s">
        <v>40</v>
      </c>
      <c r="Z57" s="70" t="n">
        <f aca="false">W57</f>
        <v>5000</v>
      </c>
      <c r="AA57" s="71" t="n">
        <v>2070110042</v>
      </c>
      <c r="AB57" s="72" t="s">
        <v>365</v>
      </c>
      <c r="AC57" s="76"/>
    </row>
    <row r="58" customFormat="false" ht="52.5" hidden="false" customHeight="true" outlineLevel="0" collapsed="false">
      <c r="B58" s="2" t="n">
        <v>54</v>
      </c>
      <c r="C58" s="54" t="n">
        <v>96</v>
      </c>
      <c r="D58" s="55" t="n">
        <v>45251</v>
      </c>
      <c r="E58" s="56" t="n">
        <v>911582</v>
      </c>
      <c r="F58" s="57" t="s">
        <v>366</v>
      </c>
      <c r="G58" s="57" t="s">
        <v>361</v>
      </c>
      <c r="H58" s="57" t="s">
        <v>367</v>
      </c>
      <c r="I58" s="58" t="s">
        <v>368</v>
      </c>
      <c r="J58" s="58" t="s">
        <v>368</v>
      </c>
      <c r="K58" s="57" t="s">
        <v>369</v>
      </c>
      <c r="L58" s="59" t="s">
        <v>38</v>
      </c>
      <c r="M58" s="60" t="n">
        <v>17300</v>
      </c>
      <c r="N58" s="61" t="n">
        <v>2000</v>
      </c>
      <c r="O58" s="61" t="n">
        <v>15300</v>
      </c>
      <c r="P58" s="62" t="s">
        <v>39</v>
      </c>
      <c r="Q58" s="63" t="n">
        <v>5000</v>
      </c>
      <c r="R58" s="64" t="n">
        <v>17351.12</v>
      </c>
      <c r="S58" s="65" t="n">
        <v>16647.17</v>
      </c>
      <c r="T58" s="66" t="n">
        <f aca="false">S58/M58*1</f>
        <v>0.962264161849711</v>
      </c>
      <c r="U58" s="65" t="n">
        <v>3800</v>
      </c>
      <c r="V58" s="67" t="n">
        <f aca="false">U58-R58</f>
        <v>-13551.12</v>
      </c>
      <c r="W58" s="64" t="n">
        <v>5000</v>
      </c>
      <c r="X58" s="68" t="n">
        <f aca="false">Q58-W58</f>
        <v>0</v>
      </c>
      <c r="Y58" s="69" t="s">
        <v>40</v>
      </c>
      <c r="Z58" s="70" t="n">
        <f aca="false">W58</f>
        <v>5000</v>
      </c>
      <c r="AA58" s="71" t="n">
        <v>2070110042</v>
      </c>
      <c r="AB58" s="72" t="s">
        <v>370</v>
      </c>
      <c r="AC58" s="86"/>
    </row>
    <row r="59" customFormat="false" ht="52.5" hidden="false" customHeight="true" outlineLevel="0" collapsed="false">
      <c r="B59" s="2" t="n">
        <v>55</v>
      </c>
      <c r="C59" s="54" t="n">
        <v>97</v>
      </c>
      <c r="D59" s="58" t="n">
        <v>47230</v>
      </c>
      <c r="E59" s="71" t="n">
        <v>354</v>
      </c>
      <c r="F59" s="57" t="s">
        <v>371</v>
      </c>
      <c r="G59" s="57" t="s">
        <v>372</v>
      </c>
      <c r="H59" s="57" t="s">
        <v>373</v>
      </c>
      <c r="I59" s="58" t="s">
        <v>374</v>
      </c>
      <c r="J59" s="58" t="s">
        <v>374</v>
      </c>
      <c r="K59" s="57" t="s">
        <v>375</v>
      </c>
      <c r="L59" s="59" t="s">
        <v>376</v>
      </c>
      <c r="M59" s="60" t="n">
        <v>10000</v>
      </c>
      <c r="N59" s="61" t="n">
        <v>0</v>
      </c>
      <c r="O59" s="61" t="n">
        <v>10000</v>
      </c>
      <c r="P59" s="62" t="s">
        <v>39</v>
      </c>
      <c r="Q59" s="63" t="n">
        <v>5000</v>
      </c>
      <c r="R59" s="64" t="n">
        <v>11100</v>
      </c>
      <c r="S59" s="65" t="n">
        <v>10000</v>
      </c>
      <c r="T59" s="66" t="n">
        <f aca="false">S59/M59*1</f>
        <v>1</v>
      </c>
      <c r="U59" s="65" t="n">
        <v>0</v>
      </c>
      <c r="V59" s="67" t="n">
        <f aca="false">U59-R59</f>
        <v>-11100</v>
      </c>
      <c r="W59" s="64" t="n">
        <v>5000</v>
      </c>
      <c r="X59" s="68" t="n">
        <f aca="false">Q59-W59</f>
        <v>0</v>
      </c>
      <c r="Y59" s="69" t="s">
        <v>40</v>
      </c>
      <c r="Z59" s="70" t="n">
        <f aca="false">W59</f>
        <v>5000</v>
      </c>
      <c r="AA59" s="71" t="n">
        <v>2070110023</v>
      </c>
      <c r="AB59" s="72" t="s">
        <v>377</v>
      </c>
      <c r="AC59" s="86"/>
    </row>
    <row r="60" customFormat="false" ht="52.5" hidden="false" customHeight="true" outlineLevel="0" collapsed="false">
      <c r="B60" s="2" t="n">
        <v>56</v>
      </c>
      <c r="C60" s="54" t="n">
        <v>98</v>
      </c>
      <c r="D60" s="55" t="n">
        <v>47532</v>
      </c>
      <c r="E60" s="56" t="n">
        <v>33</v>
      </c>
      <c r="F60" s="80" t="s">
        <v>378</v>
      </c>
      <c r="G60" s="81" t="s">
        <v>57</v>
      </c>
      <c r="H60" s="81" t="s">
        <v>379</v>
      </c>
      <c r="I60" s="82" t="s">
        <v>380</v>
      </c>
      <c r="J60" s="82" t="s">
        <v>380</v>
      </c>
      <c r="K60" s="80" t="s">
        <v>381</v>
      </c>
      <c r="L60" s="83" t="s">
        <v>382</v>
      </c>
      <c r="M60" s="84" t="n">
        <v>20000</v>
      </c>
      <c r="N60" s="85" t="n">
        <v>0</v>
      </c>
      <c r="O60" s="85" t="n">
        <v>20000</v>
      </c>
      <c r="P60" s="62" t="s">
        <v>39</v>
      </c>
      <c r="Q60" s="63" t="n">
        <v>5000</v>
      </c>
      <c r="R60" s="64" t="n">
        <v>16000</v>
      </c>
      <c r="S60" s="65" t="n">
        <v>16000</v>
      </c>
      <c r="T60" s="66" t="n">
        <f aca="false">S60/M60*1</f>
        <v>0.8</v>
      </c>
      <c r="U60" s="65" t="n">
        <v>0</v>
      </c>
      <c r="V60" s="67" t="n">
        <f aca="false">U60-R60</f>
        <v>-16000</v>
      </c>
      <c r="W60" s="64" t="n">
        <v>5000</v>
      </c>
      <c r="X60" s="68" t="n">
        <f aca="false">Q60-W60</f>
        <v>0</v>
      </c>
      <c r="Y60" s="69" t="s">
        <v>40</v>
      </c>
      <c r="Z60" s="70" t="n">
        <f aca="false">W60</f>
        <v>5000</v>
      </c>
      <c r="AA60" s="71" t="n">
        <v>2070110023</v>
      </c>
      <c r="AB60" s="72" t="s">
        <v>383</v>
      </c>
      <c r="AC60" s="86"/>
    </row>
    <row r="61" s="74" customFormat="true" ht="52.5" hidden="false" customHeight="true" outlineLevel="0" collapsed="false">
      <c r="B61" s="2" t="n">
        <v>57</v>
      </c>
      <c r="C61" s="54" t="n">
        <v>99</v>
      </c>
      <c r="D61" s="55" t="n">
        <v>45086</v>
      </c>
      <c r="E61" s="56" t="n">
        <v>303</v>
      </c>
      <c r="F61" s="80" t="s">
        <v>384</v>
      </c>
      <c r="G61" s="81" t="s">
        <v>385</v>
      </c>
      <c r="H61" s="81" t="s">
        <v>386</v>
      </c>
      <c r="I61" s="82" t="s">
        <v>387</v>
      </c>
      <c r="J61" s="82" t="s">
        <v>387</v>
      </c>
      <c r="K61" s="80" t="s">
        <v>388</v>
      </c>
      <c r="L61" s="83" t="s">
        <v>389</v>
      </c>
      <c r="M61" s="84" t="n">
        <v>60000</v>
      </c>
      <c r="N61" s="85" t="n">
        <v>30000</v>
      </c>
      <c r="O61" s="85" t="n">
        <v>30000</v>
      </c>
      <c r="P61" s="62" t="s">
        <v>39</v>
      </c>
      <c r="Q61" s="63" t="n">
        <v>5000</v>
      </c>
      <c r="R61" s="64" t="n">
        <v>63600</v>
      </c>
      <c r="S61" s="65" t="n">
        <v>60000</v>
      </c>
      <c r="T61" s="66" t="n">
        <f aca="false">S61/M61*1</f>
        <v>1</v>
      </c>
      <c r="U61" s="65"/>
      <c r="V61" s="67" t="n">
        <f aca="false">U61-R61</f>
        <v>-63600</v>
      </c>
      <c r="W61" s="64" t="n">
        <v>5000</v>
      </c>
      <c r="X61" s="68" t="n">
        <f aca="false">Q61-W61</f>
        <v>0</v>
      </c>
      <c r="Y61" s="69" t="s">
        <v>40</v>
      </c>
      <c r="Z61" s="70" t="n">
        <f aca="false">W61</f>
        <v>5000</v>
      </c>
      <c r="AA61" s="71" t="n">
        <v>2070110023</v>
      </c>
      <c r="AB61" s="72" t="s">
        <v>390</v>
      </c>
      <c r="AC61" s="76"/>
    </row>
    <row r="62" s="74" customFormat="true" ht="52.5" hidden="false" customHeight="true" outlineLevel="0" collapsed="false">
      <c r="B62" s="2" t="n">
        <v>58</v>
      </c>
      <c r="C62" s="54" t="n">
        <v>100</v>
      </c>
      <c r="D62" s="55" t="n">
        <v>47703</v>
      </c>
      <c r="E62" s="56" t="n">
        <v>873275</v>
      </c>
      <c r="F62" s="80" t="s">
        <v>391</v>
      </c>
      <c r="G62" s="81" t="s">
        <v>392</v>
      </c>
      <c r="H62" s="81" t="s">
        <v>393</v>
      </c>
      <c r="I62" s="82" t="s">
        <v>394</v>
      </c>
      <c r="J62" s="82" t="s">
        <v>394</v>
      </c>
      <c r="K62" s="80" t="s">
        <v>395</v>
      </c>
      <c r="L62" s="83" t="s">
        <v>396</v>
      </c>
      <c r="M62" s="84" t="n">
        <v>28000</v>
      </c>
      <c r="N62" s="85" t="n">
        <v>9000</v>
      </c>
      <c r="O62" s="85" t="n">
        <v>19000</v>
      </c>
      <c r="P62" s="62" t="s">
        <v>39</v>
      </c>
      <c r="Q62" s="63" t="n">
        <v>5000</v>
      </c>
      <c r="R62" s="64" t="n">
        <v>16837.32</v>
      </c>
      <c r="S62" s="65" t="n">
        <v>16837.32</v>
      </c>
      <c r="T62" s="87" t="n">
        <f aca="false">S62/M62*1</f>
        <v>0.601332857142857</v>
      </c>
      <c r="U62" s="65" t="n">
        <v>0</v>
      </c>
      <c r="V62" s="67" t="n">
        <f aca="false">U62-R62</f>
        <v>-16837.32</v>
      </c>
      <c r="W62" s="64" t="n">
        <v>3006.66</v>
      </c>
      <c r="X62" s="68" t="n">
        <f aca="false">Q62-W62</f>
        <v>1993.34</v>
      </c>
      <c r="Y62" s="69" t="s">
        <v>40</v>
      </c>
      <c r="Z62" s="70" t="n">
        <f aca="false">W62</f>
        <v>3006.66</v>
      </c>
      <c r="AA62" s="71" t="n">
        <v>2070110023</v>
      </c>
      <c r="AB62" s="72" t="s">
        <v>397</v>
      </c>
      <c r="AC62" s="79" t="s">
        <v>307</v>
      </c>
    </row>
    <row r="63" s="74" customFormat="true" ht="52.5" hidden="false" customHeight="true" outlineLevel="0" collapsed="false">
      <c r="B63" s="2" t="n">
        <v>59</v>
      </c>
      <c r="C63" s="54" t="n">
        <v>101</v>
      </c>
      <c r="D63" s="55" t="n">
        <v>47394</v>
      </c>
      <c r="E63" s="56" t="n">
        <v>958684</v>
      </c>
      <c r="F63" s="80" t="s">
        <v>398</v>
      </c>
      <c r="G63" s="80" t="s">
        <v>399</v>
      </c>
      <c r="H63" s="80" t="s">
        <v>400</v>
      </c>
      <c r="I63" s="82" t="s">
        <v>401</v>
      </c>
      <c r="J63" s="55"/>
      <c r="K63" s="80" t="s">
        <v>402</v>
      </c>
      <c r="L63" s="83" t="s">
        <v>38</v>
      </c>
      <c r="M63" s="84" t="n">
        <v>31680</v>
      </c>
      <c r="N63" s="85" t="n">
        <v>10500</v>
      </c>
      <c r="O63" s="85" t="n">
        <v>21180</v>
      </c>
      <c r="P63" s="62" t="s">
        <v>39</v>
      </c>
      <c r="Q63" s="63" t="n">
        <v>5000</v>
      </c>
      <c r="R63" s="64" t="n">
        <v>26625.02</v>
      </c>
      <c r="S63" s="65" t="n">
        <v>26625.02</v>
      </c>
      <c r="T63" s="66" t="n">
        <f aca="false">S63/M63*1</f>
        <v>0.840436237373737</v>
      </c>
      <c r="U63" s="65" t="n">
        <v>11835</v>
      </c>
      <c r="V63" s="67" t="n">
        <f aca="false">U63-R63</f>
        <v>-14790.02</v>
      </c>
      <c r="W63" s="64" t="n">
        <v>5000</v>
      </c>
      <c r="X63" s="68" t="n">
        <f aca="false">Q63-W63</f>
        <v>0</v>
      </c>
      <c r="Y63" s="69" t="s">
        <v>40</v>
      </c>
      <c r="Z63" s="70" t="n">
        <f aca="false">W63</f>
        <v>5000</v>
      </c>
      <c r="AA63" s="71" t="n">
        <v>2070110042</v>
      </c>
      <c r="AB63" s="72" t="s">
        <v>403</v>
      </c>
      <c r="AC63" s="76"/>
    </row>
    <row r="64" customFormat="false" ht="52.5" hidden="false" customHeight="true" outlineLevel="0" collapsed="false">
      <c r="B64" s="2" t="n">
        <v>60</v>
      </c>
      <c r="C64" s="54" t="n">
        <v>102</v>
      </c>
      <c r="D64" s="55" t="n">
        <v>46218</v>
      </c>
      <c r="E64" s="56" t="n">
        <v>12</v>
      </c>
      <c r="F64" s="57" t="s">
        <v>404</v>
      </c>
      <c r="G64" s="57" t="s">
        <v>405</v>
      </c>
      <c r="H64" s="57" t="s">
        <v>406</v>
      </c>
      <c r="I64" s="58" t="s">
        <v>407</v>
      </c>
      <c r="J64" s="58" t="s">
        <v>407</v>
      </c>
      <c r="K64" s="57" t="s">
        <v>408</v>
      </c>
      <c r="L64" s="59" t="s">
        <v>409</v>
      </c>
      <c r="M64" s="60" t="n">
        <v>27200</v>
      </c>
      <c r="N64" s="61" t="n">
        <v>0</v>
      </c>
      <c r="O64" s="61" t="n">
        <v>27200</v>
      </c>
      <c r="P64" s="62" t="s">
        <v>39</v>
      </c>
      <c r="Q64" s="63" t="n">
        <v>5000</v>
      </c>
      <c r="R64" s="64" t="n">
        <v>26820.06</v>
      </c>
      <c r="S64" s="65" t="n">
        <v>26820.06</v>
      </c>
      <c r="T64" s="66" t="n">
        <f aca="false">S64/M64*1</f>
        <v>0.986031617647059</v>
      </c>
      <c r="U64" s="65" t="n">
        <v>3000</v>
      </c>
      <c r="V64" s="67" t="n">
        <f aca="false">U64-R64</f>
        <v>-23820.06</v>
      </c>
      <c r="W64" s="64" t="n">
        <v>5000</v>
      </c>
      <c r="X64" s="68" t="n">
        <f aca="false">Q64-W64</f>
        <v>0</v>
      </c>
      <c r="Y64" s="69" t="s">
        <v>40</v>
      </c>
      <c r="Z64" s="70" t="n">
        <f aca="false">W64</f>
        <v>5000</v>
      </c>
      <c r="AA64" s="71" t="n">
        <v>2070110023</v>
      </c>
      <c r="AB64" s="72" t="s">
        <v>410</v>
      </c>
      <c r="AC64" s="86"/>
    </row>
    <row r="65" customFormat="false" ht="52.5" hidden="false" customHeight="true" outlineLevel="0" collapsed="false">
      <c r="B65" s="2" t="n">
        <v>61</v>
      </c>
      <c r="C65" s="54" t="n">
        <v>103</v>
      </c>
      <c r="D65" s="58" t="n">
        <v>47351</v>
      </c>
      <c r="E65" s="71" t="n">
        <v>874580</v>
      </c>
      <c r="F65" s="57" t="s">
        <v>411</v>
      </c>
      <c r="G65" s="57" t="s">
        <v>412</v>
      </c>
      <c r="H65" s="57" t="s">
        <v>413</v>
      </c>
      <c r="I65" s="58" t="s">
        <v>414</v>
      </c>
      <c r="J65" s="58"/>
      <c r="K65" s="57" t="s">
        <v>415</v>
      </c>
      <c r="L65" s="59" t="s">
        <v>38</v>
      </c>
      <c r="M65" s="60" t="n">
        <v>17000</v>
      </c>
      <c r="N65" s="61" t="n">
        <v>2000</v>
      </c>
      <c r="O65" s="61" t="n">
        <v>15000</v>
      </c>
      <c r="P65" s="62" t="s">
        <v>39</v>
      </c>
      <c r="Q65" s="63" t="n">
        <v>5000</v>
      </c>
      <c r="R65" s="64" t="n">
        <v>15809.9</v>
      </c>
      <c r="S65" s="65" t="n">
        <v>15809.9</v>
      </c>
      <c r="T65" s="66" t="n">
        <f aca="false">S65/M65*1</f>
        <v>0.929994117647059</v>
      </c>
      <c r="U65" s="65" t="n">
        <v>2215</v>
      </c>
      <c r="V65" s="67" t="n">
        <f aca="false">U65-R65</f>
        <v>-13594.9</v>
      </c>
      <c r="W65" s="64" t="n">
        <v>5000</v>
      </c>
      <c r="X65" s="68" t="n">
        <f aca="false">Q65-W65</f>
        <v>0</v>
      </c>
      <c r="Y65" s="69" t="s">
        <v>40</v>
      </c>
      <c r="Z65" s="70" t="n">
        <f aca="false">W65</f>
        <v>5000</v>
      </c>
      <c r="AA65" s="71" t="n">
        <v>2070110042</v>
      </c>
      <c r="AB65" s="72" t="s">
        <v>416</v>
      </c>
      <c r="AC65" s="86"/>
    </row>
    <row r="66" customFormat="false" ht="52.5" hidden="false" customHeight="true" outlineLevel="0" collapsed="false">
      <c r="B66" s="2" t="n">
        <v>62</v>
      </c>
      <c r="C66" s="54" t="n">
        <v>104</v>
      </c>
      <c r="D66" s="55" t="n">
        <v>47563</v>
      </c>
      <c r="E66" s="56" t="n">
        <v>884726</v>
      </c>
      <c r="F66" s="80" t="s">
        <v>417</v>
      </c>
      <c r="G66" s="81" t="s">
        <v>418</v>
      </c>
      <c r="H66" s="81" t="s">
        <v>419</v>
      </c>
      <c r="I66" s="82" t="s">
        <v>420</v>
      </c>
      <c r="J66" s="55"/>
      <c r="K66" s="80" t="s">
        <v>421</v>
      </c>
      <c r="L66" s="83" t="s">
        <v>38</v>
      </c>
      <c r="M66" s="84" t="n">
        <v>46039.22</v>
      </c>
      <c r="N66" s="85" t="n">
        <v>0</v>
      </c>
      <c r="O66" s="85" t="n">
        <v>46039.22</v>
      </c>
      <c r="P66" s="62" t="s">
        <v>39</v>
      </c>
      <c r="Q66" s="63" t="n">
        <v>5000</v>
      </c>
      <c r="R66" s="64" t="n">
        <v>49329.2</v>
      </c>
      <c r="S66" s="65" t="n">
        <v>46039.22</v>
      </c>
      <c r="T66" s="66" t="n">
        <f aca="false">S66/M66*1</f>
        <v>1</v>
      </c>
      <c r="U66" s="65" t="n">
        <v>0</v>
      </c>
      <c r="V66" s="67" t="n">
        <f aca="false">U66-R66</f>
        <v>-49329.2</v>
      </c>
      <c r="W66" s="64" t="n">
        <v>5000</v>
      </c>
      <c r="X66" s="68" t="n">
        <f aca="false">Q66-W66</f>
        <v>0</v>
      </c>
      <c r="Y66" s="69" t="s">
        <v>40</v>
      </c>
      <c r="Z66" s="70" t="n">
        <f aca="false">W66</f>
        <v>5000</v>
      </c>
      <c r="AA66" s="71" t="n">
        <v>2070110042</v>
      </c>
      <c r="AB66" s="72" t="s">
        <v>422</v>
      </c>
      <c r="AC66" s="86"/>
    </row>
    <row r="67" customFormat="false" ht="52.5" hidden="false" customHeight="true" outlineLevel="0" collapsed="false">
      <c r="B67" s="2" t="n">
        <v>63</v>
      </c>
      <c r="C67" s="54" t="n">
        <v>106</v>
      </c>
      <c r="D67" s="55" t="n">
        <v>43629</v>
      </c>
      <c r="E67" s="56" t="n">
        <v>873582</v>
      </c>
      <c r="F67" s="80" t="s">
        <v>423</v>
      </c>
      <c r="G67" s="81" t="s">
        <v>102</v>
      </c>
      <c r="H67" s="81" t="s">
        <v>424</v>
      </c>
      <c r="I67" s="82" t="s">
        <v>425</v>
      </c>
      <c r="J67" s="55"/>
      <c r="K67" s="80" t="s">
        <v>426</v>
      </c>
      <c r="L67" s="83" t="s">
        <v>38</v>
      </c>
      <c r="M67" s="84" t="n">
        <v>20000</v>
      </c>
      <c r="N67" s="85" t="n">
        <v>2000</v>
      </c>
      <c r="O67" s="85" t="n">
        <v>18000</v>
      </c>
      <c r="P67" s="62" t="s">
        <v>39</v>
      </c>
      <c r="Q67" s="63" t="n">
        <v>5000</v>
      </c>
      <c r="R67" s="64" t="n">
        <v>17600.51</v>
      </c>
      <c r="S67" s="65" t="n">
        <v>17600.51</v>
      </c>
      <c r="T67" s="66" t="n">
        <f aca="false">S67/M67*1</f>
        <v>0.8800255</v>
      </c>
      <c r="U67" s="65" t="n">
        <v>8131.67</v>
      </c>
      <c r="V67" s="67" t="n">
        <f aca="false">U67-R67</f>
        <v>-9468.84</v>
      </c>
      <c r="W67" s="64" t="n">
        <v>5000</v>
      </c>
      <c r="X67" s="68" t="n">
        <f aca="false">Q67-W67</f>
        <v>0</v>
      </c>
      <c r="Y67" s="75" t="n">
        <v>200</v>
      </c>
      <c r="Z67" s="70" t="n">
        <f aca="false">W67-Y67</f>
        <v>4800</v>
      </c>
      <c r="AA67" s="71" t="n">
        <v>2070110042</v>
      </c>
      <c r="AB67" s="72" t="s">
        <v>427</v>
      </c>
      <c r="AC67" s="86"/>
    </row>
    <row r="68" customFormat="false" ht="52.5" hidden="false" customHeight="true" outlineLevel="0" collapsed="false">
      <c r="B68" s="2" t="n">
        <v>64</v>
      </c>
      <c r="C68" s="54" t="n">
        <v>107</v>
      </c>
      <c r="D68" s="55" t="n">
        <v>47660</v>
      </c>
      <c r="E68" s="56" t="n">
        <v>922323</v>
      </c>
      <c r="F68" s="80" t="s">
        <v>428</v>
      </c>
      <c r="G68" s="81" t="s">
        <v>429</v>
      </c>
      <c r="H68" s="81" t="s">
        <v>430</v>
      </c>
      <c r="I68" s="82" t="s">
        <v>431</v>
      </c>
      <c r="J68" s="55"/>
      <c r="K68" s="80" t="s">
        <v>432</v>
      </c>
      <c r="L68" s="83" t="s">
        <v>38</v>
      </c>
      <c r="M68" s="84" t="n">
        <v>16900</v>
      </c>
      <c r="N68" s="85" t="n">
        <v>0</v>
      </c>
      <c r="O68" s="85" t="n">
        <v>16900</v>
      </c>
      <c r="P68" s="62" t="s">
        <v>39</v>
      </c>
      <c r="Q68" s="63" t="n">
        <v>5000</v>
      </c>
      <c r="R68" s="64" t="n">
        <v>22324.8</v>
      </c>
      <c r="S68" s="65" t="n">
        <v>16900</v>
      </c>
      <c r="T68" s="66" t="n">
        <f aca="false">S68/M68*1</f>
        <v>1</v>
      </c>
      <c r="U68" s="65" t="n">
        <v>0</v>
      </c>
      <c r="V68" s="67" t="n">
        <f aca="false">U68-R68</f>
        <v>-22324.8</v>
      </c>
      <c r="W68" s="64" t="n">
        <v>5000</v>
      </c>
      <c r="X68" s="68" t="n">
        <f aca="false">Q68-W68</f>
        <v>0</v>
      </c>
      <c r="Y68" s="69" t="s">
        <v>40</v>
      </c>
      <c r="Z68" s="70" t="n">
        <f aca="false">W68</f>
        <v>5000</v>
      </c>
      <c r="AA68" s="71" t="n">
        <v>2070110042</v>
      </c>
      <c r="AB68" s="72" t="s">
        <v>433</v>
      </c>
      <c r="AC68" s="86"/>
    </row>
    <row r="69" customFormat="false" ht="52.5" hidden="false" customHeight="true" outlineLevel="0" collapsed="false">
      <c r="B69" s="2" t="n">
        <v>65</v>
      </c>
      <c r="C69" s="54" t="n">
        <v>115</v>
      </c>
      <c r="D69" s="55" t="n">
        <v>46439</v>
      </c>
      <c r="E69" s="56" t="n">
        <v>983089</v>
      </c>
      <c r="F69" s="80" t="s">
        <v>434</v>
      </c>
      <c r="G69" s="81" t="s">
        <v>435</v>
      </c>
      <c r="H69" s="81" t="s">
        <v>436</v>
      </c>
      <c r="I69" s="82" t="s">
        <v>437</v>
      </c>
      <c r="J69" s="55"/>
      <c r="K69" s="80" t="s">
        <v>438</v>
      </c>
      <c r="L69" s="83" t="s">
        <v>38</v>
      </c>
      <c r="M69" s="84" t="n">
        <v>93095.82</v>
      </c>
      <c r="N69" s="85" t="n">
        <v>57761</v>
      </c>
      <c r="O69" s="85" t="n">
        <v>35334.82</v>
      </c>
      <c r="P69" s="62" t="s">
        <v>39</v>
      </c>
      <c r="Q69" s="63" t="n">
        <v>5000</v>
      </c>
      <c r="R69" s="64" t="n">
        <v>91650.45</v>
      </c>
      <c r="S69" s="65" t="n">
        <v>75939.28</v>
      </c>
      <c r="T69" s="66" t="n">
        <f aca="false">S69/M69*1</f>
        <v>0.815710952435888</v>
      </c>
      <c r="U69" s="65" t="n">
        <v>57071</v>
      </c>
      <c r="V69" s="67" t="n">
        <f aca="false">U69-R69</f>
        <v>-34579.45</v>
      </c>
      <c r="W69" s="64" t="n">
        <v>5000</v>
      </c>
      <c r="X69" s="68" t="n">
        <f aca="false">Q69-W69</f>
        <v>0</v>
      </c>
      <c r="Y69" s="69" t="s">
        <v>40</v>
      </c>
      <c r="Z69" s="70" t="n">
        <f aca="false">W69</f>
        <v>5000</v>
      </c>
      <c r="AA69" s="71" t="n">
        <v>2070110042</v>
      </c>
      <c r="AB69" s="72" t="s">
        <v>439</v>
      </c>
      <c r="AC69" s="86"/>
    </row>
    <row r="70" customFormat="false" ht="52.5" hidden="false" customHeight="true" outlineLevel="0" collapsed="false">
      <c r="B70" s="2" t="n">
        <v>66</v>
      </c>
      <c r="C70" s="54" t="n">
        <v>116</v>
      </c>
      <c r="D70" s="55" t="n">
        <v>47666</v>
      </c>
      <c r="E70" s="56" t="n">
        <v>857920</v>
      </c>
      <c r="F70" s="80" t="s">
        <v>440</v>
      </c>
      <c r="G70" s="81" t="s">
        <v>355</v>
      </c>
      <c r="H70" s="81" t="s">
        <v>441</v>
      </c>
      <c r="I70" s="82" t="s">
        <v>442</v>
      </c>
      <c r="J70" s="82" t="s">
        <v>442</v>
      </c>
      <c r="K70" s="80" t="s">
        <v>443</v>
      </c>
      <c r="L70" s="83" t="s">
        <v>38</v>
      </c>
      <c r="M70" s="84" t="n">
        <v>48700</v>
      </c>
      <c r="N70" s="85" t="n">
        <v>0</v>
      </c>
      <c r="O70" s="85" t="n">
        <v>48700</v>
      </c>
      <c r="P70" s="62" t="s">
        <v>39</v>
      </c>
      <c r="Q70" s="63" t="n">
        <v>5000</v>
      </c>
      <c r="R70" s="64" t="n">
        <v>48831.12</v>
      </c>
      <c r="S70" s="65" t="n">
        <v>48700</v>
      </c>
      <c r="T70" s="66" t="n">
        <f aca="false">S70/M70*1</f>
        <v>1</v>
      </c>
      <c r="U70" s="65" t="n">
        <v>0</v>
      </c>
      <c r="V70" s="67" t="n">
        <f aca="false">U70-R70</f>
        <v>-48831.12</v>
      </c>
      <c r="W70" s="64" t="n">
        <v>5000</v>
      </c>
      <c r="X70" s="68" t="n">
        <f aca="false">Q70-W70</f>
        <v>0</v>
      </c>
      <c r="Y70" s="69" t="s">
        <v>40</v>
      </c>
      <c r="Z70" s="70" t="n">
        <f aca="false">W70</f>
        <v>5000</v>
      </c>
      <c r="AA70" s="71" t="n">
        <v>2070110042</v>
      </c>
      <c r="AB70" s="72" t="s">
        <v>444</v>
      </c>
      <c r="AC70" s="86"/>
    </row>
    <row r="71" customFormat="false" ht="52.5" hidden="false" customHeight="true" outlineLevel="0" collapsed="false">
      <c r="B71" s="2" t="n">
        <v>67</v>
      </c>
      <c r="C71" s="54" t="n">
        <v>117</v>
      </c>
      <c r="D71" s="55" t="n">
        <v>46225</v>
      </c>
      <c r="E71" s="56" t="n">
        <v>149</v>
      </c>
      <c r="F71" s="57" t="s">
        <v>445</v>
      </c>
      <c r="G71" s="57" t="s">
        <v>446</v>
      </c>
      <c r="H71" s="57" t="s">
        <v>447</v>
      </c>
      <c r="I71" s="58" t="s">
        <v>448</v>
      </c>
      <c r="J71" s="58" t="s">
        <v>448</v>
      </c>
      <c r="K71" s="57" t="s">
        <v>449</v>
      </c>
      <c r="L71" s="59" t="s">
        <v>450</v>
      </c>
      <c r="M71" s="60" t="n">
        <v>15800</v>
      </c>
      <c r="N71" s="61" t="n">
        <v>2800</v>
      </c>
      <c r="O71" s="61" t="n">
        <v>13000</v>
      </c>
      <c r="P71" s="62" t="s">
        <v>39</v>
      </c>
      <c r="Q71" s="63" t="n">
        <v>5000</v>
      </c>
      <c r="R71" s="64" t="n">
        <v>10075.07</v>
      </c>
      <c r="S71" s="65" t="n">
        <v>9575.07</v>
      </c>
      <c r="T71" s="87" t="n">
        <f aca="false">S71/M71*1</f>
        <v>0.606017088607595</v>
      </c>
      <c r="U71" s="65" t="n">
        <v>0</v>
      </c>
      <c r="V71" s="67" t="n">
        <f aca="false">U71-R71</f>
        <v>-10075.07</v>
      </c>
      <c r="W71" s="64" t="n">
        <v>3030.08</v>
      </c>
      <c r="X71" s="68" t="n">
        <f aca="false">Q71-W71</f>
        <v>1969.92</v>
      </c>
      <c r="Y71" s="69" t="s">
        <v>40</v>
      </c>
      <c r="Z71" s="70" t="n">
        <f aca="false">W71</f>
        <v>3030.08</v>
      </c>
      <c r="AA71" s="71" t="n">
        <v>2070110023</v>
      </c>
      <c r="AB71" s="72" t="s">
        <v>451</v>
      </c>
      <c r="AC71" s="79" t="s">
        <v>307</v>
      </c>
    </row>
    <row r="72" customFormat="false" ht="52.5" hidden="false" customHeight="true" outlineLevel="0" collapsed="false">
      <c r="B72" s="2" t="n">
        <v>68</v>
      </c>
      <c r="C72" s="54" t="n">
        <v>118</v>
      </c>
      <c r="D72" s="55" t="n">
        <v>26</v>
      </c>
      <c r="E72" s="56" t="n">
        <v>4655</v>
      </c>
      <c r="F72" s="57" t="s">
        <v>452</v>
      </c>
      <c r="G72" s="57" t="s">
        <v>453</v>
      </c>
      <c r="H72" s="57" t="s">
        <v>454</v>
      </c>
      <c r="I72" s="58" t="s">
        <v>455</v>
      </c>
      <c r="J72" s="58" t="s">
        <v>455</v>
      </c>
      <c r="K72" s="57" t="s">
        <v>456</v>
      </c>
      <c r="L72" s="59" t="s">
        <v>38</v>
      </c>
      <c r="M72" s="60" t="n">
        <v>21300</v>
      </c>
      <c r="N72" s="61" t="n">
        <v>3500</v>
      </c>
      <c r="O72" s="61" t="n">
        <v>17800</v>
      </c>
      <c r="P72" s="62" t="s">
        <v>39</v>
      </c>
      <c r="Q72" s="63" t="n">
        <v>5000</v>
      </c>
      <c r="R72" s="64" t="n">
        <v>20264.95</v>
      </c>
      <c r="S72" s="65" t="n">
        <v>20264.95</v>
      </c>
      <c r="T72" s="88" t="n">
        <f aca="false">S72/M72*1</f>
        <v>0.951406103286385</v>
      </c>
      <c r="U72" s="65" t="n">
        <v>6350</v>
      </c>
      <c r="V72" s="67" t="n">
        <f aca="false">U72-R72</f>
        <v>-13914.95</v>
      </c>
      <c r="W72" s="64" t="n">
        <v>5000</v>
      </c>
      <c r="X72" s="68" t="n">
        <f aca="false">Q72-W72</f>
        <v>0</v>
      </c>
      <c r="Y72" s="69" t="s">
        <v>40</v>
      </c>
      <c r="Z72" s="70" t="n">
        <f aca="false">W72</f>
        <v>5000</v>
      </c>
      <c r="AA72" s="71" t="n">
        <v>2070110042</v>
      </c>
      <c r="AB72" s="72" t="s">
        <v>457</v>
      </c>
      <c r="AC72" s="73"/>
    </row>
    <row r="73" customFormat="false" ht="52.5" hidden="false" customHeight="true" outlineLevel="0" collapsed="false">
      <c r="B73" s="2" t="n">
        <v>69</v>
      </c>
      <c r="C73" s="54" t="n">
        <v>119</v>
      </c>
      <c r="D73" s="58" t="n">
        <v>47293</v>
      </c>
      <c r="E73" s="71" t="n">
        <v>912688</v>
      </c>
      <c r="F73" s="57" t="s">
        <v>458</v>
      </c>
      <c r="G73" s="57" t="s">
        <v>459</v>
      </c>
      <c r="H73" s="57" t="s">
        <v>460</v>
      </c>
      <c r="I73" s="58" t="s">
        <v>461</v>
      </c>
      <c r="J73" s="58"/>
      <c r="K73" s="57" t="s">
        <v>462</v>
      </c>
      <c r="L73" s="59" t="s">
        <v>38</v>
      </c>
      <c r="M73" s="60" t="n">
        <v>30000</v>
      </c>
      <c r="N73" s="61" t="n">
        <v>4000</v>
      </c>
      <c r="O73" s="61" t="n">
        <v>26000</v>
      </c>
      <c r="P73" s="62" t="s">
        <v>39</v>
      </c>
      <c r="Q73" s="63" t="n">
        <v>5000</v>
      </c>
      <c r="R73" s="64" t="n">
        <v>20299.37</v>
      </c>
      <c r="S73" s="65" t="n">
        <v>18348.17</v>
      </c>
      <c r="T73" s="87" t="n">
        <f aca="false">S73/M73*1</f>
        <v>0.611605666666667</v>
      </c>
      <c r="U73" s="65" t="n">
        <v>1046.5</v>
      </c>
      <c r="V73" s="67" t="n">
        <f aca="false">U73-R73</f>
        <v>-19252.87</v>
      </c>
      <c r="W73" s="64" t="n">
        <v>3058.02</v>
      </c>
      <c r="X73" s="68" t="n">
        <f aca="false">Q73-W73</f>
        <v>1941.98</v>
      </c>
      <c r="Y73" s="69" t="s">
        <v>40</v>
      </c>
      <c r="Z73" s="70" t="n">
        <f aca="false">W73</f>
        <v>3058.02</v>
      </c>
      <c r="AA73" s="71" t="n">
        <v>2070110042</v>
      </c>
      <c r="AB73" s="72" t="s">
        <v>463</v>
      </c>
      <c r="AC73" s="79" t="s">
        <v>307</v>
      </c>
    </row>
    <row r="74" customFormat="false" ht="52.5" hidden="false" customHeight="true" outlineLevel="0" collapsed="false">
      <c r="B74" s="2" t="n">
        <v>70</v>
      </c>
      <c r="C74" s="54" t="n">
        <v>120</v>
      </c>
      <c r="D74" s="58" t="n">
        <v>47271</v>
      </c>
      <c r="E74" s="71" t="n">
        <v>867519</v>
      </c>
      <c r="F74" s="57" t="s">
        <v>464</v>
      </c>
      <c r="G74" s="57" t="s">
        <v>102</v>
      </c>
      <c r="H74" s="57" t="s">
        <v>465</v>
      </c>
      <c r="I74" s="58" t="s">
        <v>466</v>
      </c>
      <c r="J74" s="58" t="s">
        <v>466</v>
      </c>
      <c r="K74" s="57" t="s">
        <v>467</v>
      </c>
      <c r="L74" s="59" t="s">
        <v>38</v>
      </c>
      <c r="M74" s="60" t="n">
        <v>83000</v>
      </c>
      <c r="N74" s="61" t="n">
        <v>61000</v>
      </c>
      <c r="O74" s="61" t="n">
        <v>22000</v>
      </c>
      <c r="P74" s="62" t="s">
        <v>39</v>
      </c>
      <c r="Q74" s="63" t="n">
        <v>5000</v>
      </c>
      <c r="R74" s="64" t="n">
        <v>88345.46</v>
      </c>
      <c r="S74" s="65" t="n">
        <v>83000</v>
      </c>
      <c r="T74" s="66" t="n">
        <f aca="false">S74/M74*1</f>
        <v>1</v>
      </c>
      <c r="U74" s="65" t="n">
        <v>0</v>
      </c>
      <c r="V74" s="67" t="n">
        <f aca="false">U74-R74</f>
        <v>-88345.46</v>
      </c>
      <c r="W74" s="64" t="n">
        <v>5000</v>
      </c>
      <c r="X74" s="68" t="n">
        <f aca="false">Q74-W74</f>
        <v>0</v>
      </c>
      <c r="Y74" s="75" t="n">
        <v>200</v>
      </c>
      <c r="Z74" s="70" t="n">
        <f aca="false">W74-Y74</f>
        <v>4800</v>
      </c>
      <c r="AA74" s="71" t="n">
        <v>2070110042</v>
      </c>
      <c r="AB74" s="72" t="s">
        <v>468</v>
      </c>
      <c r="AC74" s="86"/>
    </row>
    <row r="75" customFormat="false" ht="52.5" hidden="false" customHeight="true" outlineLevel="0" collapsed="false">
      <c r="B75" s="2" t="n">
        <v>71</v>
      </c>
      <c r="C75" s="54" t="n">
        <v>121</v>
      </c>
      <c r="D75" s="58" t="n">
        <v>47504</v>
      </c>
      <c r="E75" s="71" t="n">
        <v>875965</v>
      </c>
      <c r="F75" s="57" t="s">
        <v>469</v>
      </c>
      <c r="G75" s="57" t="s">
        <v>470</v>
      </c>
      <c r="H75" s="57" t="s">
        <v>471</v>
      </c>
      <c r="I75" s="58" t="s">
        <v>472</v>
      </c>
      <c r="J75" s="58"/>
      <c r="K75" s="57" t="s">
        <v>473</v>
      </c>
      <c r="L75" s="59" t="s">
        <v>38</v>
      </c>
      <c r="M75" s="60" t="n">
        <v>29850</v>
      </c>
      <c r="N75" s="61" t="n">
        <v>20000</v>
      </c>
      <c r="O75" s="61" t="n">
        <v>9850</v>
      </c>
      <c r="P75" s="62" t="s">
        <v>39</v>
      </c>
      <c r="Q75" s="63" t="n">
        <v>5000</v>
      </c>
      <c r="R75" s="64" t="n">
        <v>30349.29</v>
      </c>
      <c r="S75" s="65" t="n">
        <v>29850</v>
      </c>
      <c r="T75" s="66" t="n">
        <f aca="false">S75/M75*1</f>
        <v>1</v>
      </c>
      <c r="U75" s="65" t="n">
        <v>24320</v>
      </c>
      <c r="V75" s="67" t="n">
        <f aca="false">U75-R75</f>
        <v>-6029.29</v>
      </c>
      <c r="W75" s="64" t="n">
        <v>5000</v>
      </c>
      <c r="X75" s="68" t="n">
        <f aca="false">Q75-W75</f>
        <v>0</v>
      </c>
      <c r="Y75" s="69" t="s">
        <v>40</v>
      </c>
      <c r="Z75" s="70" t="n">
        <f aca="false">W75</f>
        <v>5000</v>
      </c>
      <c r="AA75" s="71" t="n">
        <v>2070110042</v>
      </c>
      <c r="AB75" s="72" t="s">
        <v>474</v>
      </c>
      <c r="AC75" s="86"/>
    </row>
    <row r="76" customFormat="false" ht="52.5" hidden="false" customHeight="true" outlineLevel="0" collapsed="false">
      <c r="B76" s="2" t="n">
        <v>72</v>
      </c>
      <c r="C76" s="54" t="n">
        <v>122</v>
      </c>
      <c r="D76" s="55" t="n">
        <v>47509</v>
      </c>
      <c r="E76" s="56" t="n">
        <v>950765</v>
      </c>
      <c r="F76" s="80" t="s">
        <v>475</v>
      </c>
      <c r="G76" s="81" t="s">
        <v>476</v>
      </c>
      <c r="H76" s="81" t="s">
        <v>477</v>
      </c>
      <c r="I76" s="82" t="s">
        <v>478</v>
      </c>
      <c r="J76" s="55"/>
      <c r="K76" s="80" t="s">
        <v>479</v>
      </c>
      <c r="L76" s="83" t="s">
        <v>38</v>
      </c>
      <c r="M76" s="84" t="n">
        <v>28000</v>
      </c>
      <c r="N76" s="85" t="n">
        <v>8000</v>
      </c>
      <c r="O76" s="85" t="n">
        <v>20000</v>
      </c>
      <c r="P76" s="62" t="s">
        <v>39</v>
      </c>
      <c r="Q76" s="63" t="n">
        <v>5000</v>
      </c>
      <c r="R76" s="64" t="n">
        <v>33959.4</v>
      </c>
      <c r="S76" s="65" t="n">
        <v>28000</v>
      </c>
      <c r="T76" s="66" t="n">
        <f aca="false">S76/M76*1</f>
        <v>1</v>
      </c>
      <c r="U76" s="65" t="n">
        <v>6344</v>
      </c>
      <c r="V76" s="67" t="n">
        <f aca="false">U76-R76</f>
        <v>-27615.4</v>
      </c>
      <c r="W76" s="64" t="n">
        <v>5000</v>
      </c>
      <c r="X76" s="68" t="n">
        <f aca="false">Q76-W76</f>
        <v>0</v>
      </c>
      <c r="Y76" s="69" t="s">
        <v>40</v>
      </c>
      <c r="Z76" s="70" t="n">
        <f aca="false">W76</f>
        <v>5000</v>
      </c>
      <c r="AA76" s="71" t="n">
        <v>2070110042</v>
      </c>
      <c r="AB76" s="72" t="s">
        <v>480</v>
      </c>
      <c r="AC76" s="86"/>
    </row>
    <row r="77" customFormat="false" ht="52.5" hidden="false" customHeight="true" outlineLevel="0" collapsed="false">
      <c r="B77" s="2" t="n">
        <v>73</v>
      </c>
      <c r="C77" s="54" t="n">
        <v>129</v>
      </c>
      <c r="D77" s="55" t="n">
        <v>46747</v>
      </c>
      <c r="E77" s="56" t="n">
        <v>857750</v>
      </c>
      <c r="F77" s="80" t="s">
        <v>481</v>
      </c>
      <c r="G77" s="81" t="s">
        <v>336</v>
      </c>
      <c r="H77" s="81" t="s">
        <v>482</v>
      </c>
      <c r="I77" s="82" t="s">
        <v>483</v>
      </c>
      <c r="J77" s="55"/>
      <c r="K77" s="80" t="s">
        <v>484</v>
      </c>
      <c r="L77" s="83" t="s">
        <v>38</v>
      </c>
      <c r="M77" s="84" t="n">
        <v>26000</v>
      </c>
      <c r="N77" s="85" t="n">
        <v>18000</v>
      </c>
      <c r="O77" s="85" t="n">
        <v>8000</v>
      </c>
      <c r="P77" s="62" t="s">
        <v>39</v>
      </c>
      <c r="Q77" s="63" t="n">
        <v>5000</v>
      </c>
      <c r="R77" s="64" t="n">
        <v>35666.14</v>
      </c>
      <c r="S77" s="65" t="n">
        <v>26000</v>
      </c>
      <c r="T77" s="66" t="n">
        <f aca="false">S77/M77*1</f>
        <v>1</v>
      </c>
      <c r="U77" s="65" t="n">
        <v>26965</v>
      </c>
      <c r="V77" s="67" t="n">
        <f aca="false">U77-R77</f>
        <v>-8701.14</v>
      </c>
      <c r="W77" s="64" t="n">
        <v>5000</v>
      </c>
      <c r="X77" s="68" t="n">
        <f aca="false">Q77-W77</f>
        <v>0</v>
      </c>
      <c r="Y77" s="69" t="s">
        <v>40</v>
      </c>
      <c r="Z77" s="70" t="n">
        <f aca="false">W77</f>
        <v>5000</v>
      </c>
      <c r="AA77" s="71" t="n">
        <v>2070110042</v>
      </c>
      <c r="AB77" s="72" t="s">
        <v>485</v>
      </c>
      <c r="AC77" s="86"/>
    </row>
    <row r="78" customFormat="false" ht="52.5" hidden="false" customHeight="true" outlineLevel="0" collapsed="false">
      <c r="B78" s="2" t="n">
        <v>74</v>
      </c>
      <c r="C78" s="54" t="n">
        <v>132</v>
      </c>
      <c r="D78" s="55" t="n">
        <v>46443</v>
      </c>
      <c r="E78" s="56" t="n">
        <v>983091</v>
      </c>
      <c r="F78" s="80" t="s">
        <v>486</v>
      </c>
      <c r="G78" s="81" t="s">
        <v>487</v>
      </c>
      <c r="H78" s="81" t="s">
        <v>487</v>
      </c>
      <c r="I78" s="82" t="s">
        <v>488</v>
      </c>
      <c r="J78" s="55"/>
      <c r="K78" s="80" t="s">
        <v>489</v>
      </c>
      <c r="L78" s="83" t="s">
        <v>38</v>
      </c>
      <c r="M78" s="84" t="n">
        <v>34058</v>
      </c>
      <c r="N78" s="85" t="n">
        <v>23857.6</v>
      </c>
      <c r="O78" s="85" t="n">
        <v>10200.4</v>
      </c>
      <c r="P78" s="62" t="s">
        <v>39</v>
      </c>
      <c r="Q78" s="63" t="n">
        <v>5000</v>
      </c>
      <c r="R78" s="64" t="n">
        <v>30309.83</v>
      </c>
      <c r="S78" s="65" t="n">
        <v>30309.83</v>
      </c>
      <c r="T78" s="66" t="n">
        <f aca="false">S78/M78*1</f>
        <v>0.889947442597921</v>
      </c>
      <c r="U78" s="65" t="n">
        <v>0</v>
      </c>
      <c r="V78" s="67" t="n">
        <f aca="false">U78-R78</f>
        <v>-30309.83</v>
      </c>
      <c r="W78" s="64" t="n">
        <v>5000</v>
      </c>
      <c r="X78" s="68" t="n">
        <f aca="false">Q78-W78</f>
        <v>0</v>
      </c>
      <c r="Y78" s="69" t="s">
        <v>40</v>
      </c>
      <c r="Z78" s="70" t="n">
        <f aca="false">W78</f>
        <v>5000</v>
      </c>
      <c r="AA78" s="71" t="n">
        <v>2070110042</v>
      </c>
      <c r="AB78" s="72" t="s">
        <v>490</v>
      </c>
      <c r="AC78" s="86"/>
    </row>
    <row r="79" customFormat="false" ht="52.5" hidden="false" customHeight="true" outlineLevel="0" collapsed="false">
      <c r="B79" s="2" t="n">
        <v>75</v>
      </c>
      <c r="C79" s="54" t="n">
        <v>134</v>
      </c>
      <c r="D79" s="55" t="n">
        <v>43666</v>
      </c>
      <c r="E79" s="56" t="n">
        <v>193</v>
      </c>
      <c r="F79" s="57" t="s">
        <v>491</v>
      </c>
      <c r="G79" s="57" t="s">
        <v>492</v>
      </c>
      <c r="H79" s="57" t="s">
        <v>493</v>
      </c>
      <c r="I79" s="58" t="s">
        <v>494</v>
      </c>
      <c r="J79" s="58" t="s">
        <v>494</v>
      </c>
      <c r="K79" s="57" t="s">
        <v>495</v>
      </c>
      <c r="L79" s="59" t="s">
        <v>496</v>
      </c>
      <c r="M79" s="60" t="n">
        <v>18150</v>
      </c>
      <c r="N79" s="61" t="n">
        <v>3000</v>
      </c>
      <c r="O79" s="61" t="n">
        <v>15150</v>
      </c>
      <c r="P79" s="62" t="s">
        <v>39</v>
      </c>
      <c r="Q79" s="63" t="n">
        <v>5000</v>
      </c>
      <c r="R79" s="64" t="n">
        <v>15353.31</v>
      </c>
      <c r="S79" s="65" t="n">
        <v>15353.31</v>
      </c>
      <c r="T79" s="66" t="n">
        <f aca="false">S79/M79*1</f>
        <v>0.845912396694215</v>
      </c>
      <c r="U79" s="65" t="n">
        <v>0</v>
      </c>
      <c r="V79" s="67" t="n">
        <f aca="false">U79-R79</f>
        <v>-15353.31</v>
      </c>
      <c r="W79" s="64" t="n">
        <v>5000</v>
      </c>
      <c r="X79" s="68" t="n">
        <f aca="false">Q79-W79</f>
        <v>0</v>
      </c>
      <c r="Y79" s="69" t="s">
        <v>40</v>
      </c>
      <c r="Z79" s="70" t="n">
        <f aca="false">W79</f>
        <v>5000</v>
      </c>
      <c r="AA79" s="71" t="n">
        <v>2070110023</v>
      </c>
      <c r="AB79" s="72" t="s">
        <v>497</v>
      </c>
      <c r="AC79" s="86"/>
    </row>
    <row r="80" customFormat="false" ht="52.5" hidden="false" customHeight="true" outlineLevel="0" collapsed="false">
      <c r="B80" s="2" t="n">
        <v>76</v>
      </c>
      <c r="C80" s="54" t="n">
        <v>135</v>
      </c>
      <c r="D80" s="55" t="n">
        <v>45474</v>
      </c>
      <c r="E80" s="56" t="n">
        <v>877940</v>
      </c>
      <c r="F80" s="57" t="s">
        <v>498</v>
      </c>
      <c r="G80" s="57" t="s">
        <v>499</v>
      </c>
      <c r="H80" s="57" t="s">
        <v>500</v>
      </c>
      <c r="I80" s="58" t="s">
        <v>501</v>
      </c>
      <c r="J80" s="58" t="s">
        <v>501</v>
      </c>
      <c r="K80" s="57" t="s">
        <v>502</v>
      </c>
      <c r="L80" s="59" t="s">
        <v>38</v>
      </c>
      <c r="M80" s="60" t="n">
        <v>26000</v>
      </c>
      <c r="N80" s="61" t="n">
        <v>18000</v>
      </c>
      <c r="O80" s="61" t="n">
        <v>8000</v>
      </c>
      <c r="P80" s="62" t="s">
        <v>39</v>
      </c>
      <c r="Q80" s="63" t="n">
        <v>5000</v>
      </c>
      <c r="R80" s="64" t="n">
        <v>32403.92</v>
      </c>
      <c r="S80" s="65" t="n">
        <v>21348.14</v>
      </c>
      <c r="T80" s="66" t="n">
        <f aca="false">S80/M80*1</f>
        <v>0.821082307692308</v>
      </c>
      <c r="U80" s="65" t="n">
        <v>18782.91</v>
      </c>
      <c r="V80" s="67" t="n">
        <f aca="false">U80-R80</f>
        <v>-13621.01</v>
      </c>
      <c r="W80" s="64" t="n">
        <v>5000</v>
      </c>
      <c r="X80" s="68" t="n">
        <f aca="false">Q80-W80</f>
        <v>0</v>
      </c>
      <c r="Y80" s="75" t="n">
        <v>200</v>
      </c>
      <c r="Z80" s="70" t="n">
        <f aca="false">W80-Y80</f>
        <v>4800</v>
      </c>
      <c r="AA80" s="71" t="n">
        <v>2070110042</v>
      </c>
      <c r="AB80" s="72" t="s">
        <v>503</v>
      </c>
      <c r="AC80" s="86"/>
    </row>
    <row r="81" customFormat="false" ht="52.5" hidden="false" customHeight="true" outlineLevel="0" collapsed="false">
      <c r="B81" s="2" t="n">
        <v>77</v>
      </c>
      <c r="C81" s="54" t="n">
        <v>137</v>
      </c>
      <c r="D81" s="58" t="n">
        <v>47078</v>
      </c>
      <c r="E81" s="71" t="n">
        <v>983092</v>
      </c>
      <c r="F81" s="57" t="s">
        <v>504</v>
      </c>
      <c r="G81" s="57" t="s">
        <v>505</v>
      </c>
      <c r="H81" s="57" t="s">
        <v>212</v>
      </c>
      <c r="I81" s="58" t="s">
        <v>506</v>
      </c>
      <c r="J81" s="58"/>
      <c r="K81" s="57" t="s">
        <v>507</v>
      </c>
      <c r="L81" s="59" t="s">
        <v>38</v>
      </c>
      <c r="M81" s="60" t="n">
        <v>60000</v>
      </c>
      <c r="N81" s="61" t="n">
        <v>50000</v>
      </c>
      <c r="O81" s="61" t="n">
        <v>10000</v>
      </c>
      <c r="P81" s="62" t="s">
        <v>39</v>
      </c>
      <c r="Q81" s="63" t="n">
        <v>5000</v>
      </c>
      <c r="R81" s="64" t="n">
        <v>62395.92</v>
      </c>
      <c r="S81" s="65" t="n">
        <v>60000</v>
      </c>
      <c r="T81" s="66" t="n">
        <f aca="false">S81/M81*1</f>
        <v>1</v>
      </c>
      <c r="U81" s="65" t="n">
        <v>53382.01</v>
      </c>
      <c r="V81" s="67" t="n">
        <f aca="false">U81-R81</f>
        <v>-9013.91</v>
      </c>
      <c r="W81" s="64" t="n">
        <v>5000</v>
      </c>
      <c r="X81" s="68" t="n">
        <f aca="false">Q81-W81</f>
        <v>0</v>
      </c>
      <c r="Y81" s="69" t="s">
        <v>40</v>
      </c>
      <c r="Z81" s="70" t="n">
        <f aca="false">W81</f>
        <v>5000</v>
      </c>
      <c r="AA81" s="71" t="n">
        <v>2070110042</v>
      </c>
      <c r="AB81" s="72" t="s">
        <v>508</v>
      </c>
      <c r="AC81" s="86"/>
    </row>
    <row r="82" customFormat="false" ht="52.5" hidden="false" customHeight="true" outlineLevel="0" collapsed="false">
      <c r="B82" s="2" t="n">
        <v>78</v>
      </c>
      <c r="C82" s="54" t="n">
        <v>138</v>
      </c>
      <c r="D82" s="58" t="n">
        <v>47307</v>
      </c>
      <c r="E82" s="71" t="n">
        <v>20</v>
      </c>
      <c r="F82" s="57" t="s">
        <v>509</v>
      </c>
      <c r="G82" s="57" t="s">
        <v>510</v>
      </c>
      <c r="H82" s="57" t="s">
        <v>511</v>
      </c>
      <c r="I82" s="58" t="s">
        <v>512</v>
      </c>
      <c r="J82" s="58" t="s">
        <v>512</v>
      </c>
      <c r="K82" s="57" t="s">
        <v>513</v>
      </c>
      <c r="L82" s="59" t="s">
        <v>514</v>
      </c>
      <c r="M82" s="60" t="n">
        <v>12800</v>
      </c>
      <c r="N82" s="61" t="n">
        <v>0</v>
      </c>
      <c r="O82" s="61" t="n">
        <v>12800</v>
      </c>
      <c r="P82" s="62" t="s">
        <v>39</v>
      </c>
      <c r="Q82" s="63" t="n">
        <v>5000</v>
      </c>
      <c r="R82" s="64" t="n">
        <v>10886.87</v>
      </c>
      <c r="S82" s="65" t="n">
        <v>10886.87</v>
      </c>
      <c r="T82" s="66" t="n">
        <f aca="false">S82/M82*1</f>
        <v>0.85053671875</v>
      </c>
      <c r="U82" s="65" t="n">
        <v>0</v>
      </c>
      <c r="V82" s="67" t="n">
        <f aca="false">U82-R82</f>
        <v>-10886.87</v>
      </c>
      <c r="W82" s="64" t="n">
        <v>5000</v>
      </c>
      <c r="X82" s="68" t="n">
        <f aca="false">Q82-W82</f>
        <v>0</v>
      </c>
      <c r="Y82" s="69" t="s">
        <v>40</v>
      </c>
      <c r="Z82" s="70" t="n">
        <f aca="false">W82</f>
        <v>5000</v>
      </c>
      <c r="AA82" s="71" t="n">
        <v>2070110023</v>
      </c>
      <c r="AB82" s="72" t="s">
        <v>515</v>
      </c>
      <c r="AC82" s="86"/>
    </row>
    <row r="83" s="3" customFormat="true" ht="52.5" hidden="false" customHeight="true" outlineLevel="0" collapsed="false">
      <c r="B83" s="2" t="n">
        <v>79</v>
      </c>
      <c r="C83" s="54" t="n">
        <v>142</v>
      </c>
      <c r="D83" s="55" t="n">
        <v>47004</v>
      </c>
      <c r="E83" s="71" t="n">
        <v>877494</v>
      </c>
      <c r="F83" s="57" t="s">
        <v>516</v>
      </c>
      <c r="G83" s="57" t="s">
        <v>517</v>
      </c>
      <c r="H83" s="57" t="s">
        <v>518</v>
      </c>
      <c r="I83" s="58" t="s">
        <v>519</v>
      </c>
      <c r="J83" s="58"/>
      <c r="K83" s="57" t="s">
        <v>520</v>
      </c>
      <c r="L83" s="59" t="s">
        <v>38</v>
      </c>
      <c r="M83" s="89" t="n">
        <v>33853.81</v>
      </c>
      <c r="N83" s="90" t="n">
        <v>28299</v>
      </c>
      <c r="O83" s="91" t="n">
        <f aca="false">M83-N83</f>
        <v>5554.81</v>
      </c>
      <c r="P83" s="62" t="s">
        <v>521</v>
      </c>
      <c r="Q83" s="63" t="n">
        <v>5000</v>
      </c>
      <c r="R83" s="64" t="n">
        <v>31698.51</v>
      </c>
      <c r="S83" s="65" t="n">
        <v>31698.51</v>
      </c>
      <c r="T83" s="66" t="n">
        <f aca="false">S83/M83*1</f>
        <v>0.936335083111768</v>
      </c>
      <c r="U83" s="65" t="n">
        <v>26411</v>
      </c>
      <c r="V83" s="67" t="n">
        <f aca="false">U83-R83</f>
        <v>-5287.51</v>
      </c>
      <c r="W83" s="64" t="n">
        <v>5000</v>
      </c>
      <c r="X83" s="68" t="n">
        <f aca="false">Q83-W83</f>
        <v>0</v>
      </c>
      <c r="Y83" s="69" t="s">
        <v>40</v>
      </c>
      <c r="Z83" s="70" t="n">
        <f aca="false">W83</f>
        <v>5000</v>
      </c>
      <c r="AA83" s="71" t="n">
        <v>2070110042</v>
      </c>
      <c r="AB83" s="72" t="s">
        <v>522</v>
      </c>
      <c r="AC83" s="86"/>
    </row>
    <row r="84" customFormat="false" ht="52.5" hidden="false" customHeight="true" outlineLevel="0" collapsed="false">
      <c r="B84" s="2" t="n">
        <v>80</v>
      </c>
      <c r="C84" s="54" t="n">
        <v>148</v>
      </c>
      <c r="D84" s="58" t="n">
        <v>47720</v>
      </c>
      <c r="E84" s="71" t="n">
        <v>184</v>
      </c>
      <c r="F84" s="57" t="s">
        <v>523</v>
      </c>
      <c r="G84" s="57" t="s">
        <v>524</v>
      </c>
      <c r="H84" s="57" t="s">
        <v>525</v>
      </c>
      <c r="I84" s="58" t="s">
        <v>526</v>
      </c>
      <c r="J84" s="58" t="s">
        <v>526</v>
      </c>
      <c r="K84" s="57" t="s">
        <v>527</v>
      </c>
      <c r="L84" s="59" t="s">
        <v>528</v>
      </c>
      <c r="M84" s="89" t="n">
        <v>29465.7</v>
      </c>
      <c r="N84" s="90" t="n">
        <v>0</v>
      </c>
      <c r="O84" s="91" t="n">
        <f aca="false">M84-N84</f>
        <v>29465.7</v>
      </c>
      <c r="P84" s="62" t="s">
        <v>521</v>
      </c>
      <c r="Q84" s="63" t="n">
        <v>5000</v>
      </c>
      <c r="R84" s="64" t="n">
        <v>27059.6</v>
      </c>
      <c r="S84" s="65" t="n">
        <v>24465.7</v>
      </c>
      <c r="T84" s="66" t="n">
        <f aca="false">S84/M84*1</f>
        <v>0.830311175366613</v>
      </c>
      <c r="U84" s="65" t="n">
        <v>0</v>
      </c>
      <c r="V84" s="67" t="n">
        <f aca="false">U84-R84</f>
        <v>-27059.6</v>
      </c>
      <c r="W84" s="64" t="n">
        <v>5000</v>
      </c>
      <c r="X84" s="68" t="n">
        <f aca="false">Q84-W84</f>
        <v>0</v>
      </c>
      <c r="Y84" s="69" t="s">
        <v>40</v>
      </c>
      <c r="Z84" s="70" t="n">
        <f aca="false">W84</f>
        <v>5000</v>
      </c>
      <c r="AA84" s="71" t="n">
        <v>2070110023</v>
      </c>
      <c r="AB84" s="72" t="s">
        <v>529</v>
      </c>
      <c r="AC84" s="86"/>
    </row>
    <row r="85" customFormat="false" ht="52.5" hidden="false" customHeight="true" outlineLevel="0" collapsed="false">
      <c r="B85" s="2" t="n">
        <v>81</v>
      </c>
      <c r="C85" s="54" t="n">
        <v>149</v>
      </c>
      <c r="D85" s="58" t="n">
        <v>44972</v>
      </c>
      <c r="E85" s="71" t="n">
        <v>962749</v>
      </c>
      <c r="F85" s="57" t="s">
        <v>530</v>
      </c>
      <c r="G85" s="57" t="s">
        <v>531</v>
      </c>
      <c r="H85" s="57" t="s">
        <v>532</v>
      </c>
      <c r="I85" s="58" t="s">
        <v>533</v>
      </c>
      <c r="J85" s="58"/>
      <c r="K85" s="57" t="s">
        <v>534</v>
      </c>
      <c r="L85" s="59" t="s">
        <v>38</v>
      </c>
      <c r="M85" s="92" t="n">
        <v>29690</v>
      </c>
      <c r="N85" s="93" t="n">
        <v>23000</v>
      </c>
      <c r="O85" s="91" t="n">
        <f aca="false">M85-N85</f>
        <v>6690</v>
      </c>
      <c r="P85" s="62" t="s">
        <v>521</v>
      </c>
      <c r="Q85" s="63" t="n">
        <v>2500</v>
      </c>
      <c r="R85" s="64" t="n">
        <v>31157.94</v>
      </c>
      <c r="S85" s="65" t="n">
        <v>29690</v>
      </c>
      <c r="T85" s="66" t="n">
        <f aca="false">S85/M85*1</f>
        <v>1</v>
      </c>
      <c r="U85" s="65" t="n">
        <v>21700</v>
      </c>
      <c r="V85" s="67" t="n">
        <f aca="false">U85-R85</f>
        <v>-9457.94</v>
      </c>
      <c r="W85" s="64" t="n">
        <v>2500</v>
      </c>
      <c r="X85" s="68" t="n">
        <f aca="false">Q85-W85</f>
        <v>0</v>
      </c>
      <c r="Y85" s="75" t="n">
        <v>100</v>
      </c>
      <c r="Z85" s="70" t="n">
        <f aca="false">W85-Y85</f>
        <v>2400</v>
      </c>
      <c r="AA85" s="71" t="n">
        <v>2070110042</v>
      </c>
      <c r="AB85" s="72" t="s">
        <v>535</v>
      </c>
      <c r="AC85" s="86"/>
    </row>
    <row r="86" customFormat="false" ht="52.5" hidden="false" customHeight="true" outlineLevel="0" collapsed="false">
      <c r="B86" s="2" t="n">
        <v>82</v>
      </c>
      <c r="C86" s="54" t="n">
        <v>151</v>
      </c>
      <c r="D86" s="55" t="n">
        <v>46855</v>
      </c>
      <c r="E86" s="71" t="n">
        <v>186</v>
      </c>
      <c r="F86" s="80" t="s">
        <v>536</v>
      </c>
      <c r="G86" s="81" t="s">
        <v>517</v>
      </c>
      <c r="H86" s="81" t="s">
        <v>537</v>
      </c>
      <c r="I86" s="82" t="s">
        <v>538</v>
      </c>
      <c r="J86" s="82" t="s">
        <v>538</v>
      </c>
      <c r="K86" s="80" t="s">
        <v>539</v>
      </c>
      <c r="L86" s="83" t="s">
        <v>540</v>
      </c>
      <c r="M86" s="92" t="n">
        <v>59786.36</v>
      </c>
      <c r="N86" s="93" t="n">
        <v>11270</v>
      </c>
      <c r="O86" s="91" t="n">
        <f aca="false">M86-N86</f>
        <v>48516.36</v>
      </c>
      <c r="P86" s="62" t="s">
        <v>521</v>
      </c>
      <c r="Q86" s="63" t="n">
        <v>2500</v>
      </c>
      <c r="R86" s="64" t="n">
        <v>50825.84</v>
      </c>
      <c r="S86" s="65" t="n">
        <v>50825.84</v>
      </c>
      <c r="T86" s="66" t="n">
        <f aca="false">S86/M86*1</f>
        <v>0.85012434274306</v>
      </c>
      <c r="U86" s="65" t="n">
        <v>32269.72</v>
      </c>
      <c r="V86" s="67" t="n">
        <f aca="false">U86-R86</f>
        <v>-18556.12</v>
      </c>
      <c r="W86" s="64" t="n">
        <v>2500</v>
      </c>
      <c r="X86" s="68" t="n">
        <f aca="false">Q86-W86</f>
        <v>0</v>
      </c>
      <c r="Y86" s="69" t="s">
        <v>40</v>
      </c>
      <c r="Z86" s="70" t="n">
        <f aca="false">W86</f>
        <v>2500</v>
      </c>
      <c r="AA86" s="71" t="n">
        <v>2070110023</v>
      </c>
      <c r="AB86" s="72" t="s">
        <v>541</v>
      </c>
      <c r="AC86" s="86"/>
    </row>
    <row r="87" customFormat="false" ht="52.5" hidden="false" customHeight="true" outlineLevel="0" collapsed="false">
      <c r="B87" s="2" t="n">
        <v>83</v>
      </c>
      <c r="C87" s="54" t="n">
        <v>152</v>
      </c>
      <c r="D87" s="55" t="n">
        <v>47131</v>
      </c>
      <c r="E87" s="94" t="s">
        <v>542</v>
      </c>
      <c r="F87" s="80" t="s">
        <v>543</v>
      </c>
      <c r="G87" s="80" t="s">
        <v>544</v>
      </c>
      <c r="H87" s="80" t="s">
        <v>545</v>
      </c>
      <c r="I87" s="82" t="s">
        <v>546</v>
      </c>
      <c r="J87" s="55"/>
      <c r="K87" s="80" t="s">
        <v>547</v>
      </c>
      <c r="L87" s="83" t="s">
        <v>38</v>
      </c>
      <c r="M87" s="92" t="n">
        <v>11300</v>
      </c>
      <c r="N87" s="93" t="n">
        <v>6000</v>
      </c>
      <c r="O87" s="91" t="n">
        <f aca="false">M87-N87</f>
        <v>5300</v>
      </c>
      <c r="P87" s="62" t="s">
        <v>521</v>
      </c>
      <c r="Q87" s="63" t="n">
        <v>2500</v>
      </c>
      <c r="R87" s="64" t="n">
        <v>10739.49</v>
      </c>
      <c r="S87" s="65" t="n">
        <v>10739.49</v>
      </c>
      <c r="T87" s="66" t="n">
        <f aca="false">S87/M87*1</f>
        <v>0.950397345132743</v>
      </c>
      <c r="U87" s="65" t="n">
        <v>6700</v>
      </c>
      <c r="V87" s="67" t="n">
        <f aca="false">U87-R87</f>
        <v>-4039.49</v>
      </c>
      <c r="W87" s="64" t="n">
        <v>2500</v>
      </c>
      <c r="X87" s="68" t="n">
        <f aca="false">Q87-W87</f>
        <v>0</v>
      </c>
      <c r="Y87" s="75" t="n">
        <v>100</v>
      </c>
      <c r="Z87" s="70" t="n">
        <f aca="false">W87-Y87</f>
        <v>2400</v>
      </c>
      <c r="AA87" s="71" t="n">
        <v>2070110042</v>
      </c>
      <c r="AB87" s="72" t="s">
        <v>548</v>
      </c>
      <c r="AC87" s="86"/>
    </row>
    <row r="88" customFormat="false" ht="52.5" hidden="false" customHeight="true" outlineLevel="0" collapsed="false">
      <c r="B88" s="2" t="n">
        <v>84</v>
      </c>
      <c r="C88" s="54" t="n">
        <v>154</v>
      </c>
      <c r="D88" s="58" t="n">
        <v>47429</v>
      </c>
      <c r="E88" s="71" t="n">
        <v>966353</v>
      </c>
      <c r="F88" s="57" t="s">
        <v>549</v>
      </c>
      <c r="G88" s="57" t="s">
        <v>149</v>
      </c>
      <c r="H88" s="57" t="s">
        <v>550</v>
      </c>
      <c r="I88" s="58" t="s">
        <v>551</v>
      </c>
      <c r="J88" s="58" t="s">
        <v>551</v>
      </c>
      <c r="K88" s="57" t="s">
        <v>552</v>
      </c>
      <c r="L88" s="59" t="s">
        <v>38</v>
      </c>
      <c r="M88" s="92" t="n">
        <v>10098.84</v>
      </c>
      <c r="N88" s="93" t="n">
        <v>2000</v>
      </c>
      <c r="O88" s="91" t="n">
        <f aca="false">M88-N88</f>
        <v>8098.84</v>
      </c>
      <c r="P88" s="62" t="s">
        <v>521</v>
      </c>
      <c r="Q88" s="63" t="n">
        <v>2500</v>
      </c>
      <c r="R88" s="64" t="n">
        <v>10615.35</v>
      </c>
      <c r="S88" s="65" t="n">
        <v>10098.84</v>
      </c>
      <c r="T88" s="66" t="n">
        <f aca="false">S88/M88*1</f>
        <v>1</v>
      </c>
      <c r="U88" s="65" t="n">
        <v>2070</v>
      </c>
      <c r="V88" s="67" t="n">
        <f aca="false">U88-R88</f>
        <v>-8545.35</v>
      </c>
      <c r="W88" s="64" t="n">
        <v>2500</v>
      </c>
      <c r="X88" s="68" t="n">
        <f aca="false">Q88-W88</f>
        <v>0</v>
      </c>
      <c r="Y88" s="69" t="s">
        <v>40</v>
      </c>
      <c r="Z88" s="70" t="n">
        <f aca="false">W88</f>
        <v>2500</v>
      </c>
      <c r="AA88" s="71" t="n">
        <v>2070110042</v>
      </c>
      <c r="AB88" s="72" t="s">
        <v>553</v>
      </c>
      <c r="AC88" s="86"/>
    </row>
    <row r="89" customFormat="false" ht="52.5" hidden="false" customHeight="true" outlineLevel="0" collapsed="false">
      <c r="B89" s="2" t="n">
        <v>85</v>
      </c>
      <c r="C89" s="54" t="n">
        <v>162</v>
      </c>
      <c r="D89" s="55" t="n">
        <v>45809</v>
      </c>
      <c r="E89" s="94" t="s">
        <v>554</v>
      </c>
      <c r="F89" s="80" t="s">
        <v>555</v>
      </c>
      <c r="G89" s="81" t="s">
        <v>556</v>
      </c>
      <c r="H89" s="81" t="s">
        <v>557</v>
      </c>
      <c r="I89" s="82" t="s">
        <v>558</v>
      </c>
      <c r="J89" s="55"/>
      <c r="K89" s="80" t="s">
        <v>559</v>
      </c>
      <c r="L89" s="83" t="s">
        <v>38</v>
      </c>
      <c r="M89" s="92" t="n">
        <v>15000</v>
      </c>
      <c r="N89" s="93" t="n">
        <v>8000</v>
      </c>
      <c r="O89" s="91" t="n">
        <f aca="false">M89-N89</f>
        <v>7000</v>
      </c>
      <c r="P89" s="62" t="s">
        <v>521</v>
      </c>
      <c r="Q89" s="63" t="n">
        <v>2500</v>
      </c>
      <c r="R89" s="64" t="n">
        <v>10997.96</v>
      </c>
      <c r="S89" s="65" t="n">
        <v>10997.96</v>
      </c>
      <c r="T89" s="87" t="n">
        <f aca="false">S89/M89*1</f>
        <v>0.733197333333333</v>
      </c>
      <c r="U89" s="65" t="n">
        <v>1500</v>
      </c>
      <c r="V89" s="67" t="n">
        <f aca="false">U89-R89</f>
        <v>-9497.96</v>
      </c>
      <c r="W89" s="64" t="n">
        <v>1832.99</v>
      </c>
      <c r="X89" s="68" t="n">
        <f aca="false">Q89-W89</f>
        <v>667.01</v>
      </c>
      <c r="Y89" s="69" t="s">
        <v>40</v>
      </c>
      <c r="Z89" s="70" t="n">
        <f aca="false">W89</f>
        <v>1832.99</v>
      </c>
      <c r="AA89" s="71" t="n">
        <v>2070110042</v>
      </c>
      <c r="AB89" s="72" t="s">
        <v>560</v>
      </c>
      <c r="AC89" s="79" t="s">
        <v>307</v>
      </c>
    </row>
    <row r="90" customFormat="false" ht="52.5" hidden="false" customHeight="true" outlineLevel="0" collapsed="false">
      <c r="B90" s="2" t="n">
        <v>86</v>
      </c>
      <c r="C90" s="54" t="n">
        <v>163</v>
      </c>
      <c r="D90" s="55" t="n">
        <v>47008</v>
      </c>
      <c r="E90" s="94" t="s">
        <v>561</v>
      </c>
      <c r="F90" s="80" t="s">
        <v>562</v>
      </c>
      <c r="G90" s="81" t="s">
        <v>563</v>
      </c>
      <c r="H90" s="81" t="s">
        <v>564</v>
      </c>
      <c r="I90" s="82" t="s">
        <v>565</v>
      </c>
      <c r="J90" s="82" t="s">
        <v>565</v>
      </c>
      <c r="K90" s="80" t="s">
        <v>566</v>
      </c>
      <c r="L90" s="83" t="s">
        <v>38</v>
      </c>
      <c r="M90" s="89" t="n">
        <f aca="false">24650-3000</f>
        <v>21650</v>
      </c>
      <c r="N90" s="90" t="n">
        <v>19200</v>
      </c>
      <c r="O90" s="91" t="n">
        <f aca="false">M90-N90</f>
        <v>2450</v>
      </c>
      <c r="P90" s="62" t="s">
        <v>521</v>
      </c>
      <c r="Q90" s="63" t="n">
        <v>2450</v>
      </c>
      <c r="R90" s="64" t="n">
        <v>20607.84</v>
      </c>
      <c r="S90" s="65" t="n">
        <v>20607.84</v>
      </c>
      <c r="T90" s="66" t="n">
        <f aca="false">S90/M90*1</f>
        <v>0.951863279445728</v>
      </c>
      <c r="U90" s="65" t="n">
        <v>17275</v>
      </c>
      <c r="V90" s="67" t="n">
        <f aca="false">U90-R90</f>
        <v>-3332.84</v>
      </c>
      <c r="W90" s="64" t="n">
        <v>2450</v>
      </c>
      <c r="X90" s="68" t="n">
        <f aca="false">Q90-W90</f>
        <v>0</v>
      </c>
      <c r="Y90" s="69" t="s">
        <v>40</v>
      </c>
      <c r="Z90" s="70" t="n">
        <f aca="false">W90</f>
        <v>2450</v>
      </c>
      <c r="AA90" s="71" t="n">
        <v>2070110042</v>
      </c>
      <c r="AB90" s="72" t="s">
        <v>567</v>
      </c>
      <c r="AC90" s="86"/>
    </row>
    <row r="91" customFormat="false" ht="52.5" hidden="false" customHeight="true" outlineLevel="0" collapsed="false">
      <c r="B91" s="2" t="n">
        <v>87</v>
      </c>
      <c r="C91" s="54" t="n">
        <v>164</v>
      </c>
      <c r="D91" s="55" t="n">
        <v>47520</v>
      </c>
      <c r="E91" s="71" t="n">
        <v>770078</v>
      </c>
      <c r="F91" s="80" t="s">
        <v>568</v>
      </c>
      <c r="G91" s="81" t="s">
        <v>569</v>
      </c>
      <c r="H91" s="81" t="s">
        <v>570</v>
      </c>
      <c r="I91" s="82" t="s">
        <v>571</v>
      </c>
      <c r="J91" s="82" t="s">
        <v>571</v>
      </c>
      <c r="K91" s="80" t="s">
        <v>572</v>
      </c>
      <c r="L91" s="83" t="s">
        <v>38</v>
      </c>
      <c r="M91" s="89" t="n">
        <v>44067.95</v>
      </c>
      <c r="N91" s="90" t="n">
        <v>21389.88</v>
      </c>
      <c r="O91" s="91" t="n">
        <f aca="false">M91-N91</f>
        <v>22678.07</v>
      </c>
      <c r="P91" s="62" t="s">
        <v>521</v>
      </c>
      <c r="Q91" s="63" t="n">
        <v>2500</v>
      </c>
      <c r="R91" s="64" t="n">
        <v>40028.46</v>
      </c>
      <c r="S91" s="65" t="n">
        <v>40028.46</v>
      </c>
      <c r="T91" s="66" t="n">
        <f aca="false">S91/M91*1</f>
        <v>0.908334969064819</v>
      </c>
      <c r="U91" s="65" t="n">
        <v>18451.71</v>
      </c>
      <c r="V91" s="67" t="n">
        <f aca="false">U91-R91</f>
        <v>-21576.75</v>
      </c>
      <c r="W91" s="64" t="n">
        <v>2500</v>
      </c>
      <c r="X91" s="68" t="n">
        <f aca="false">Q91-W91</f>
        <v>0</v>
      </c>
      <c r="Y91" s="75" t="n">
        <v>100</v>
      </c>
      <c r="Z91" s="70" t="n">
        <f aca="false">W91-Y91</f>
        <v>2400</v>
      </c>
      <c r="AA91" s="71" t="n">
        <v>2070110042</v>
      </c>
      <c r="AB91" s="72" t="s">
        <v>573</v>
      </c>
      <c r="AC91" s="86"/>
    </row>
    <row r="92" customFormat="false" ht="52.5" hidden="false" customHeight="true" outlineLevel="0" collapsed="false">
      <c r="B92" s="2" t="n">
        <v>88</v>
      </c>
      <c r="C92" s="95" t="n">
        <v>165</v>
      </c>
      <c r="D92" s="96" t="n">
        <v>47294</v>
      </c>
      <c r="E92" s="97" t="n">
        <v>833933</v>
      </c>
      <c r="F92" s="98" t="s">
        <v>574</v>
      </c>
      <c r="G92" s="98" t="s">
        <v>556</v>
      </c>
      <c r="H92" s="98" t="s">
        <v>575</v>
      </c>
      <c r="I92" s="99" t="s">
        <v>576</v>
      </c>
      <c r="J92" s="99" t="s">
        <v>576</v>
      </c>
      <c r="K92" s="98" t="s">
        <v>577</v>
      </c>
      <c r="L92" s="100" t="s">
        <v>38</v>
      </c>
      <c r="M92" s="101" t="n">
        <v>12100</v>
      </c>
      <c r="N92" s="102" t="n">
        <v>8000</v>
      </c>
      <c r="O92" s="103" t="n">
        <f aca="false">M92-N92</f>
        <v>4100</v>
      </c>
      <c r="P92" s="104" t="s">
        <v>521</v>
      </c>
      <c r="Q92" s="105" t="n">
        <v>2500</v>
      </c>
      <c r="R92" s="106" t="n">
        <v>17881</v>
      </c>
      <c r="S92" s="107" t="n">
        <v>12100</v>
      </c>
      <c r="T92" s="108" t="n">
        <f aca="false">S92/M92*1</f>
        <v>1</v>
      </c>
      <c r="U92" s="107" t="n">
        <v>7553</v>
      </c>
      <c r="V92" s="109" t="n">
        <f aca="false">U92-R92</f>
        <v>-10328</v>
      </c>
      <c r="W92" s="106" t="n">
        <v>2500</v>
      </c>
      <c r="X92" s="110" t="n">
        <f aca="false">Q92-W92</f>
        <v>0</v>
      </c>
      <c r="Y92" s="111" t="n">
        <v>100</v>
      </c>
      <c r="Z92" s="112" t="n">
        <f aca="false">W92-Y92</f>
        <v>2400</v>
      </c>
      <c r="AA92" s="97" t="n">
        <v>2070110042</v>
      </c>
      <c r="AB92" s="113" t="s">
        <v>578</v>
      </c>
      <c r="AC92" s="114"/>
    </row>
    <row r="93" customFormat="false" ht="41.25" hidden="false" customHeight="true" outlineLevel="0" collapsed="false">
      <c r="P93" s="115" t="s">
        <v>579</v>
      </c>
      <c r="Q93" s="116" t="n">
        <f aca="false">SUM(Q5:Q92)</f>
        <v>569897.25</v>
      </c>
      <c r="V93" s="117"/>
      <c r="W93" s="118"/>
      <c r="X93" s="119" t="n">
        <f aca="false">SUM(X5:X92)</f>
        <v>12807.25</v>
      </c>
      <c r="Y93" s="120" t="n">
        <f aca="false">SUM(Y5:Y92)</f>
        <v>3499.97</v>
      </c>
      <c r="Z93" s="121" t="n">
        <f aca="false">SUM(Z5:Z92)</f>
        <v>553590.03</v>
      </c>
    </row>
    <row r="94" customFormat="false" ht="40.5" hidden="false" customHeight="true" outlineLevel="0" collapsed="false">
      <c r="Q94" s="122"/>
      <c r="W94" s="122"/>
      <c r="Y94" s="123" t="n">
        <f aca="false">Z93+Y93</f>
        <v>557090</v>
      </c>
      <c r="Z94" s="123"/>
    </row>
    <row r="96" customFormat="false" ht="51" hidden="false" customHeight="true" outlineLevel="0" collapsed="false">
      <c r="P96" s="124" t="s">
        <v>580</v>
      </c>
      <c r="Q96" s="124"/>
      <c r="R96" s="125"/>
      <c r="S96" s="124" t="s">
        <v>581</v>
      </c>
      <c r="T96" s="124"/>
      <c r="W96" s="124" t="s">
        <v>582</v>
      </c>
      <c r="X96" s="124"/>
      <c r="Z96" s="124" t="s">
        <v>583</v>
      </c>
      <c r="AA96" s="124"/>
      <c r="AB96" s="124"/>
    </row>
    <row r="97" customFormat="false" ht="24" hidden="false" customHeight="true" outlineLevel="0" collapsed="false">
      <c r="P97" s="126" t="s">
        <v>584</v>
      </c>
      <c r="Q97" s="126"/>
      <c r="R97" s="1"/>
      <c r="S97" s="126" t="s">
        <v>584</v>
      </c>
      <c r="T97" s="126"/>
      <c r="W97" s="126" t="s">
        <v>585</v>
      </c>
      <c r="X97" s="126"/>
      <c r="Y97" s="127"/>
      <c r="Z97" s="126" t="s">
        <v>586</v>
      </c>
      <c r="AA97" s="128" t="s">
        <v>587</v>
      </c>
      <c r="AB97" s="128" t="s">
        <v>588</v>
      </c>
    </row>
    <row r="98" customFormat="false" ht="24" hidden="false" customHeight="true" outlineLevel="0" collapsed="false">
      <c r="P98" s="129" t="n">
        <v>2070110042</v>
      </c>
      <c r="Q98" s="130" t="n">
        <f aca="false">Q5+Q7+Q8+Q11+Q13+Q19+Q20+Q23+Q25+Q26+Q27+Q29+Q31+Q32+Q33+Q34+Q35+Q36+Q37+Q38+Q40+Q41+Q42+Q44+Q46+Q47+Q49+Q50+Q51+Q52+Q53+Q56+Q57+Q58+Q63+Q65+Q66+Q67+Q68+Q69+Q70+Q73+Q74+Q75+Q76+Q77+Q78+Q80+Q81+Q83+Q85+Q87+Q88+Q89+Q90+Q91+Q92+Q72</f>
        <v>353629.75</v>
      </c>
      <c r="R98" s="1"/>
      <c r="S98" s="129" t="n">
        <v>2070110042</v>
      </c>
      <c r="T98" s="130" t="n">
        <f aca="false">W5+W7+W8+W11+W13+W19+W20+W23+W25+W26+W27+W29+W31+W32+W33+W34+W35+W36+W37+W38+W40+W41+W42+W44+W46+W47+W49+W50+W51+W52+W53+W56+W57+W58+W63+W65+W66+W67+W68+W69+W70+W73+W74+W75+W76+W77+W78+W80+W81+W83+W85+W87+W88+W89+W90+W91+W92+W72</f>
        <v>347736.77</v>
      </c>
      <c r="W98" s="129" t="n">
        <v>2070110042</v>
      </c>
      <c r="X98" s="131" t="n">
        <f aca="false">X5+X47+X56+X73+X89</f>
        <v>5892.98000000001</v>
      </c>
      <c r="Y98" s="132"/>
      <c r="Z98" s="133" t="n">
        <f aca="false">W7+W32+W34+W37+W40+W52+W67+W74+W80+W85+W87+W91+W92</f>
        <v>72500</v>
      </c>
      <c r="AA98" s="134" t="n">
        <f aca="false">Y7+Y32+Y34+Y37+Y40+Y52+Y67+Y74+Y80+Y85+Y87+Y91+Y92</f>
        <v>2900</v>
      </c>
      <c r="AB98" s="135" t="n">
        <f aca="false">Z7+Z32+Z34+Z37+Z40+Z52+Z67+Z74+Z80+Z85+Z87+Z91+Z92</f>
        <v>69600</v>
      </c>
    </row>
    <row r="99" customFormat="false" ht="24" hidden="false" customHeight="true" outlineLevel="0" collapsed="false">
      <c r="P99" s="136" t="n">
        <v>2070110023</v>
      </c>
      <c r="Q99" s="137" t="n">
        <f aca="false">Q6+Q9+Q12+Q15+Q16+Q18+Q21+Q22+Q24+Q30+Q39+Q43+Q45+Q48+Q55+Q59+Q60+Q61+Q62+Q64+Q71+Q79+Q82+Q84+Q86</f>
        <v>175600</v>
      </c>
      <c r="R99" s="1"/>
      <c r="S99" s="136" t="n">
        <v>2070110023</v>
      </c>
      <c r="T99" s="137" t="n">
        <f aca="false">W6+W9+W12+W15+W16+W18+W21+W22+W24+W30+W39+W43+W45+W48+W55+W59+W60+W61+W62+W64+W71+W79+W82+W84+W86</f>
        <v>169118.98</v>
      </c>
      <c r="W99" s="136" t="n">
        <v>2070110023</v>
      </c>
      <c r="X99" s="138" t="n">
        <f aca="false">X9+X45+X62+X71</f>
        <v>6481.02</v>
      </c>
      <c r="Y99" s="132"/>
      <c r="Z99" s="139" t="n">
        <f aca="false">W9</f>
        <v>9999.27</v>
      </c>
      <c r="AA99" s="140" t="n">
        <f aca="false">Y9</f>
        <v>399.97</v>
      </c>
      <c r="AB99" s="141" t="n">
        <f aca="false">Z9</f>
        <v>9599.3</v>
      </c>
    </row>
    <row r="100" customFormat="false" ht="24" hidden="false" customHeight="true" outlineLevel="0" collapsed="false">
      <c r="P100" s="136" t="n">
        <v>2070110589</v>
      </c>
      <c r="Q100" s="137" t="n">
        <f aca="false">Q10</f>
        <v>10000</v>
      </c>
      <c r="R100" s="1"/>
      <c r="S100" s="136" t="n">
        <v>2070110589</v>
      </c>
      <c r="T100" s="137" t="n">
        <f aca="false">W10</f>
        <v>10000</v>
      </c>
      <c r="W100" s="136" t="n">
        <v>2070110589</v>
      </c>
      <c r="X100" s="138" t="n">
        <f aca="false">X10</f>
        <v>0</v>
      </c>
      <c r="Y100" s="132"/>
      <c r="Z100" s="139"/>
      <c r="AA100" s="140"/>
      <c r="AB100" s="141"/>
    </row>
    <row r="101" customFormat="false" ht="24" hidden="false" customHeight="true" outlineLevel="0" collapsed="false">
      <c r="P101" s="136" t="n">
        <v>2070110499</v>
      </c>
      <c r="Q101" s="137" t="n">
        <f aca="false">Q14+Q17</f>
        <v>20000</v>
      </c>
      <c r="R101" s="1"/>
      <c r="S101" s="136" t="n">
        <v>2070110499</v>
      </c>
      <c r="T101" s="137" t="n">
        <f aca="false">W14+W17</f>
        <v>20000</v>
      </c>
      <c r="W101" s="136" t="n">
        <v>2070110499</v>
      </c>
      <c r="X101" s="138" t="n">
        <f aca="false">X14+X17</f>
        <v>0</v>
      </c>
      <c r="Y101" s="132"/>
      <c r="Z101" s="139"/>
      <c r="AA101" s="142"/>
      <c r="AB101" s="141"/>
    </row>
    <row r="102" customFormat="false" ht="24" hidden="false" customHeight="true" outlineLevel="0" collapsed="false">
      <c r="P102" s="136" t="n">
        <v>2070110371</v>
      </c>
      <c r="Q102" s="137" t="n">
        <f aca="false">Q28</f>
        <v>5667.5</v>
      </c>
      <c r="R102" s="1"/>
      <c r="S102" s="136" t="n">
        <v>2070110371</v>
      </c>
      <c r="T102" s="137" t="n">
        <f aca="false">W28</f>
        <v>5234.25</v>
      </c>
      <c r="W102" s="136" t="n">
        <v>2070110371</v>
      </c>
      <c r="X102" s="138" t="n">
        <f aca="false">X28</f>
        <v>433.25</v>
      </c>
      <c r="Y102" s="132"/>
      <c r="Z102" s="139"/>
      <c r="AA102" s="142"/>
      <c r="AB102" s="141"/>
    </row>
    <row r="103" customFormat="false" ht="24" hidden="false" customHeight="true" outlineLevel="0" collapsed="false">
      <c r="P103" s="143" t="n">
        <v>2070110033</v>
      </c>
      <c r="Q103" s="144" t="n">
        <f aca="false">Q54</f>
        <v>5000</v>
      </c>
      <c r="R103" s="1"/>
      <c r="S103" s="143" t="n">
        <v>2070110033</v>
      </c>
      <c r="T103" s="144" t="n">
        <f aca="false">W54</f>
        <v>5000</v>
      </c>
      <c r="W103" s="143" t="n">
        <v>2070110033</v>
      </c>
      <c r="X103" s="145" t="n">
        <f aca="false">X54</f>
        <v>0</v>
      </c>
      <c r="Y103" s="132"/>
      <c r="Z103" s="146" t="n">
        <f aca="false">W54</f>
        <v>5000</v>
      </c>
      <c r="AA103" s="147" t="n">
        <f aca="false">Y54</f>
        <v>200</v>
      </c>
      <c r="AB103" s="148" t="n">
        <f aca="false">Z54</f>
        <v>4800</v>
      </c>
    </row>
    <row r="104" customFormat="false" ht="29.25" hidden="false" customHeight="true" outlineLevel="0" collapsed="false">
      <c r="P104" s="149" t="s">
        <v>579</v>
      </c>
      <c r="Q104" s="150" t="n">
        <f aca="false">Q103+Q102+Q101+Q100+Q99+Q98</f>
        <v>569897.25</v>
      </c>
      <c r="S104" s="149" t="s">
        <v>579</v>
      </c>
      <c r="T104" s="150" t="n">
        <f aca="false">T103+T102+T101+T100+T99+T98</f>
        <v>557090</v>
      </c>
      <c r="W104" s="149" t="s">
        <v>579</v>
      </c>
      <c r="X104" s="151" t="n">
        <f aca="false">X103+X102+X101+X100+X99+X98</f>
        <v>12807.25</v>
      </c>
      <c r="Y104" s="149"/>
      <c r="Z104" s="152" t="n">
        <f aca="false">Z103+Z102+Z101+Z100+Z99+Z98</f>
        <v>87499.27</v>
      </c>
      <c r="AA104" s="152" t="n">
        <f aca="false">AA103+AA102+AA101+AA100+AA99+AA98</f>
        <v>3499.97</v>
      </c>
      <c r="AB104" s="152" t="n">
        <f aca="false">AB103+AB102+AB101+AB100+AB99+AB98</f>
        <v>83999.3</v>
      </c>
    </row>
    <row r="105" customFormat="false" ht="25.5" hidden="false" customHeight="true" outlineLevel="0" collapsed="false">
      <c r="P105" s="153"/>
      <c r="Q105" s="122"/>
      <c r="Z105" s="122"/>
    </row>
    <row r="106" customFormat="false" ht="15.75" hidden="false" customHeight="false" outlineLevel="0" collapsed="false">
      <c r="Z106" s="122"/>
    </row>
  </sheetData>
  <mergeCells count="14">
    <mergeCell ref="C2:Q2"/>
    <mergeCell ref="AA2:AB2"/>
    <mergeCell ref="C3:K3"/>
    <mergeCell ref="M3:Q3"/>
    <mergeCell ref="R3:Y3"/>
    <mergeCell ref="AA3:AB3"/>
    <mergeCell ref="Y94:Z94"/>
    <mergeCell ref="P96:Q96"/>
    <mergeCell ref="S96:T96"/>
    <mergeCell ref="W96:X96"/>
    <mergeCell ref="Z96:AB96"/>
    <mergeCell ref="P97:Q97"/>
    <mergeCell ref="S97:T97"/>
    <mergeCell ref="W97:X9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2025-03-04T06:56:21Z</dcterms:created>
  <dc:creator>Simone Ippoliti</dc:creator>
  <dc:description/>
  <dc:language>it-IT</dc:language>
  <cp:lastModifiedBy>Simone Ippoliti</cp:lastModifiedBy>
  <dcterms:modified xsi:type="dcterms:W3CDTF">2025-04-24T14:12:02Z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