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 scorrimento" sheetId="1" state="visible" r:id="rId3"/>
  </sheets>
  <definedNames>
    <definedName function="false" hidden="false" localSheetId="0" name="_xlnm.Print_Area" vbProcedure="false">'2 scorrimento'!$Z$1:$AL$79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<sst xmlns="http://schemas.openxmlformats.org/spreadsheetml/2006/main" count="698" uniqueCount="336">
  <si>
    <r>
      <rPr>
        <b val="true"/>
        <sz val="16"/>
        <rFont val="Calibri"/>
        <family val="2"/>
        <charset val="1"/>
      </rPr>
      <t xml:space="preserve">ALLEGATO 1 - 2° Scorrimento
</t>
    </r>
    <r>
      <rPr>
        <sz val="12"/>
        <rFont val="Calibri"/>
        <family val="2"/>
        <charset val="1"/>
      </rPr>
      <t xml:space="preserve">SOSTEGNO ALLE MPI ARTIGIANE PER INVESTIMENTI IN AMMODERNAMENTO TECNOLOGICO E CREAZIONE DI NUOVE UNITÀ PRODUTTIVE PR MARCHE FESR 2021/2027 – ASSE 1 – OS 1.3 – AZIONE 1.3.2 - Intervento 1.3.2.1 - </t>
    </r>
    <r>
      <rPr>
        <b val="true"/>
        <sz val="12"/>
        <rFont val="Calibri"/>
        <family val="2"/>
        <charset val="1"/>
      </rPr>
      <t xml:space="preserve">MISURA A</t>
    </r>
    <r>
      <rPr>
        <sz val="12"/>
        <rFont val="Calibri"/>
        <family val="2"/>
        <charset val="1"/>
      </rPr>
      <t xml:space="preserve"> integrazione CUP  e COR</t>
    </r>
  </si>
  <si>
    <t xml:space="preserve">Qualità della proposta progettuale (chiarezza nell’individuazione degli obiettivi e coerenza degli investimenti) (7,5,15,22,30)</t>
  </si>
  <si>
    <t xml:space="preserve">PESO 40</t>
  </si>
  <si>
    <t xml:space="preserve">Grado di cantierabilità e realizzabilità del progetto (7,5,15,22,30)</t>
  </si>
  <si>
    <t xml:space="preserve">Sostenibilità economico-finanziaria del progetto (scarso, sufficiente, buono, eccellente) (10,20,30,40)</t>
  </si>
  <si>
    <t xml:space="preserve">Impatto sull’innovazione di processo, sulla qualità e sicurezza del lavoro, sull’impatto energetico- ambientale e idrico (10,20,30,40)</t>
  </si>
  <si>
    <t xml:space="preserve">PESO 60</t>
  </si>
  <si>
    <t xml:space="preserve">Rilevanza tecnologica e innovativa del progetto (10,20,30,40)</t>
  </si>
  <si>
    <t xml:space="preserve">Congruità e pertinenza dei costi esposti rispetto agli obiettivi progettuali, al piano di lavoro delineato e alle specifiche del bando (5,10,15,20)</t>
  </si>
  <si>
    <t xml:space="preserve">TOTALE 1</t>
  </si>
  <si>
    <t xml:space="preserve">PREMIALITA' Rilevanza della componente femminile e giovanile (consistenza numerica all'interno della compagine societaria)</t>
  </si>
  <si>
    <t xml:space="preserve">Punteggio totale massimo assegnabile (2,5)</t>
  </si>
  <si>
    <t xml:space="preserve">Caratteristiche di sostenibilità e inclusione sociale</t>
  </si>
  <si>
    <t xml:space="preserve">PUNTEGGIO TOTALE</t>
  </si>
  <si>
    <t xml:space="preserve">valore investimento</t>
  </si>
  <si>
    <t xml:space="preserve">contributo ammissibile</t>
  </si>
  <si>
    <t xml:space="preserve">ANNUALIYA' 2024</t>
  </si>
  <si>
    <t xml:space="preserve">ANNUALITA' 2025</t>
  </si>
  <si>
    <t xml:space="preserve">CONTRIBUTO TOTALE CONCESSO
2024</t>
  </si>
  <si>
    <t xml:space="preserve">CONTRIBUTO TOTALE CONCESSO
2025</t>
  </si>
  <si>
    <t xml:space="preserve">spesa ammissibile</t>
  </si>
  <si>
    <t xml:space="preserve">CONTRIBUTO CONCESSO
QUOTA UE
(capitolo 2140520190)</t>
  </si>
  <si>
    <t xml:space="preserve">CONTRIBUTO CONCESSO
QUOTA STATO
(capitolo 2140520191)</t>
  </si>
  <si>
    <t xml:space="preserve">CONTRIBUTO CONCESSO
QUOTA REGIONE
(capitolo 2140520193)</t>
  </si>
  <si>
    <t xml:space="preserve">CONTRIBUTO CONCESSO
QUOTA REGIONE
(capitolo 2140520192)</t>
  </si>
  <si>
    <t xml:space="preserve">N. </t>
  </si>
  <si>
    <t xml:space="preserve">ID</t>
  </si>
  <si>
    <t xml:space="preserve">RAGIONE SOCIALE</t>
  </si>
  <si>
    <t xml:space="preserve">PIVA</t>
  </si>
  <si>
    <t xml:space="preserve">SEDE LEGALE </t>
  </si>
  <si>
    <t xml:space="preserve">SEDE INVESTIMENTO</t>
  </si>
  <si>
    <t xml:space="preserve">COR</t>
  </si>
  <si>
    <t xml:space="preserve">CUP</t>
  </si>
  <si>
    <t xml:space="preserve">Femminile</t>
  </si>
  <si>
    <t xml:space="preserve">Giovanile</t>
  </si>
  <si>
    <t xml:space="preserve">Punterggio</t>
  </si>
  <si>
    <t xml:space="preserve">SOL.E.A SRL</t>
  </si>
  <si>
    <t xml:space="preserve">01943640449</t>
  </si>
  <si>
    <t xml:space="preserve">VIA MAR EGEO, 101/103 - PORTO SANT'ELPIDIO 63821</t>
  </si>
  <si>
    <t xml:space="preserve">x</t>
  </si>
  <si>
    <t xml:space="preserve">ANTICA GASTRONOMIA S.R.L.</t>
  </si>
  <si>
    <t xml:space="preserve">01597620432</t>
  </si>
  <si>
    <t xml:space="preserve">VIA ENRICO FERMI, 1 - MOGLIANO 62010</t>
  </si>
  <si>
    <t xml:space="preserve">GMC DI FAMMILUME EMANUELE &amp; C SNC</t>
  </si>
  <si>
    <t xml:space="preserve">VIA G. FALCONE,7 62029 TOLENTINO (MC)</t>
  </si>
  <si>
    <t xml:space="preserve">B22E23055990007</t>
  </si>
  <si>
    <t xml:space="preserve">-</t>
  </si>
  <si>
    <t xml:space="preserve">ANODICA S.R.L.</t>
  </si>
  <si>
    <t xml:space="preserve">02321290419</t>
  </si>
  <si>
    <t xml:space="preserve">VIA DEL BOSCO 4 CAPRAZZINO 61028 SASSOCORVARO (PU)</t>
  </si>
  <si>
    <t xml:space="preserve">B72E23057860007</t>
  </si>
  <si>
    <t xml:space="preserve">CIUCANI MOCASSINO MACHINERY SRL</t>
  </si>
  <si>
    <t xml:space="preserve">CONTRADA S GIROLAMO 5 63023 FERMO (FM)</t>
  </si>
  <si>
    <t xml:space="preserve">B62E23058790007</t>
  </si>
  <si>
    <t xml:space="preserve">ROOKIE SRL</t>
  </si>
  <si>
    <t xml:space="preserve">02218360440</t>
  </si>
  <si>
    <t xml:space="preserve">STRADA SAN FILIPPO N 5/O 63821 PORTO SANT'ELPIDIO (FM)</t>
  </si>
  <si>
    <t xml:space="preserve">B72E23057870007</t>
  </si>
  <si>
    <t xml:space="preserve">FERBAT SRL</t>
  </si>
  <si>
    <t xml:space="preserve">01457760443</t>
  </si>
  <si>
    <t xml:space="preserve">VIA MANLIO MASSINI 13/15 63833 MONTEGIORGIO (FM)</t>
  </si>
  <si>
    <t xml:space="preserve">B82E23066800007</t>
  </si>
  <si>
    <t xml:space="preserve">NB MECCANICA S.R.L.</t>
  </si>
  <si>
    <t xml:space="preserve">02652350410</t>
  </si>
  <si>
    <t xml:space="preserve">VIA MAZZINI 64/D 61022 VALLEFOGLIA (PU)</t>
  </si>
  <si>
    <t xml:space="preserve">B42E23057460007</t>
  </si>
  <si>
    <t xml:space="preserve">MARCACCINI DANILO E C. S.N.C.</t>
  </si>
  <si>
    <t xml:space="preserve">02036240410</t>
  </si>
  <si>
    <t xml:space="preserve">VIA DELLA PRODUZIONE 6 61010 TAVULLIA (PU)</t>
  </si>
  <si>
    <t xml:space="preserve">B12E23061310007</t>
  </si>
  <si>
    <t xml:space="preserve">NAFAR DI SEBASTIANO CAVARRA</t>
  </si>
  <si>
    <t xml:space="preserve">14860091009</t>
  </si>
  <si>
    <t xml:space="preserve">VIA MARTIRI DI VIA FANI 7 62018 POTENZA PICENA (MC)</t>
  </si>
  <si>
    <t xml:space="preserve">B12E23061320007</t>
  </si>
  <si>
    <t xml:space="preserve">ALL TRICOT S.N.C. DI CARDINALETTI M. E P.</t>
  </si>
  <si>
    <t xml:space="preserve">02547930426</t>
  </si>
  <si>
    <t xml:space="preserve">VIA LUIGI GALVANI 5 60020 CAMERATA PICENA (AN)</t>
  </si>
  <si>
    <t xml:space="preserve">B82E23066810007</t>
  </si>
  <si>
    <t xml:space="preserve">S.L.K. VERDECCHIA SRL</t>
  </si>
  <si>
    <t xml:space="preserve">01083860435</t>
  </si>
  <si>
    <t xml:space="preserve">VIA VALLE 168 62015 MONTE SAN GIUSTO (MC)</t>
  </si>
  <si>
    <t xml:space="preserve">B72E23057880007</t>
  </si>
  <si>
    <t xml:space="preserve">ELEPACKING S.R.L.</t>
  </si>
  <si>
    <t xml:space="preserve">01312310426</t>
  </si>
  <si>
    <t xml:space="preserve">VIA CESANENSE 71/A 61037 MONDOLFO (PU)</t>
  </si>
  <si>
    <t xml:space="preserve">B12E23061330007</t>
  </si>
  <si>
    <t xml:space="preserve">SALUMIFICIO DI GENGA SRL</t>
  </si>
  <si>
    <t xml:space="preserve">02024930428</t>
  </si>
  <si>
    <t xml:space="preserve">VIA MELETO 19/B 60040 GENGA (AN)</t>
  </si>
  <si>
    <t xml:space="preserve">B32E23067140007</t>
  </si>
  <si>
    <t xml:space="preserve">SICE IMPIANTI ELETTROMECCANICA SRL</t>
  </si>
  <si>
    <t xml:space="preserve">01158460442</t>
  </si>
  <si>
    <t xml:space="preserve">ZONA INDUSTRIALE CAMPOLUNGO SNC 63100 ASCOLI PICENO (AP)</t>
  </si>
  <si>
    <t xml:space="preserve">B32E23067150007</t>
  </si>
  <si>
    <t xml:space="preserve">CENTRO COPIE G.S. S.N.C. DI SILVESTRANI ADRIANO &amp; C.</t>
  </si>
  <si>
    <t xml:space="preserve">01151560438</t>
  </si>
  <si>
    <t xml:space="preserve">VIA URBINO 32/34/36 62100 MACERATA (MC)</t>
  </si>
  <si>
    <t xml:space="preserve">B82E23066820007</t>
  </si>
  <si>
    <t xml:space="preserve">PRATELLI CORNICI SRL</t>
  </si>
  <si>
    <t xml:space="preserve">00930710413</t>
  </si>
  <si>
    <t xml:space="preserve">VIA GUIDO ROSSA 13/5 SAN GIORGIO 61020 MONTECALVO IN FOGLIA (PU)</t>
  </si>
  <si>
    <t xml:space="preserve">B22E23056000007</t>
  </si>
  <si>
    <t xml:space="preserve">G.F.M. ELETTRICA DI MARANGONI FABIO</t>
  </si>
  <si>
    <t xml:space="preserve">02112950411</t>
  </si>
  <si>
    <t xml:space="preserve">PIAZZA CIVILTA' AGRICOLA S.N. 61040 SANT'IPPOLITO (PU)</t>
  </si>
  <si>
    <t xml:space="preserve">B32E23067160007</t>
  </si>
  <si>
    <t xml:space="preserve">CONTI ALESSANDRO</t>
  </si>
  <si>
    <t xml:space="preserve">00810070425</t>
  </si>
  <si>
    <t xml:space="preserve">VIA MONTALBODDO 18/A 60013 CORINALDO (AN)</t>
  </si>
  <si>
    <t xml:space="preserve">B72E23057890007</t>
  </si>
  <si>
    <t xml:space="preserve">BALDELLI UGO</t>
  </si>
  <si>
    <t xml:space="preserve">STRADA CA' RIO 20 61043 CAGLI (PU)</t>
  </si>
  <si>
    <t xml:space="preserve">B62E23058800007</t>
  </si>
  <si>
    <t xml:space="preserve">GAEN DI BUTTERI GABRIELLA</t>
  </si>
  <si>
    <t xml:space="preserve">01408110441</t>
  </si>
  <si>
    <t xml:space="preserve">VIA BONCORE 97 63812 MONTEGRANARO (FM)</t>
  </si>
  <si>
    <t xml:space="preserve">B92E23060900007</t>
  </si>
  <si>
    <t xml:space="preserve">PUBLICOLOR S.A.S. DI MOSCIATTI SIMONE E C.</t>
  </si>
  <si>
    <t xml:space="preserve">01447860436</t>
  </si>
  <si>
    <t xml:space="preserve">VIA POTENZA 27/B 62022 CASTELRAIMONDO (MC)</t>
  </si>
  <si>
    <t xml:space="preserve">B32E23067170007</t>
  </si>
  <si>
    <t xml:space="preserve">CREAZIONI ANTONELLA S.R.L.</t>
  </si>
  <si>
    <t xml:space="preserve">01102710413</t>
  </si>
  <si>
    <t xml:space="preserve">VIA BRIGATA GARIBALDI N. 28 61100 PESARO (PU)</t>
  </si>
  <si>
    <t xml:space="preserve">B72E23057900007</t>
  </si>
  <si>
    <t xml:space="preserve">TIMBRIFICIO ROSSI SNC DI ROSSI ROBERTO &amp; GIANCARLO</t>
  </si>
  <si>
    <t xml:space="preserve">01031640434</t>
  </si>
  <si>
    <t xml:space="preserve">VIA R SANZIO 1 62014 CORRIDONIA (MC)</t>
  </si>
  <si>
    <t xml:space="preserve">B92E23060910007</t>
  </si>
  <si>
    <t xml:space="preserve">DEFO SRL UTENSILERIA INDUSTRIALE</t>
  </si>
  <si>
    <t xml:space="preserve">02043640412</t>
  </si>
  <si>
    <t xml:space="preserve">VIA DONIZETTI 29 61033 FERMIGNANO (PU)</t>
  </si>
  <si>
    <t xml:space="preserve">B42E23057470007</t>
  </si>
  <si>
    <t xml:space="preserve">CALZATURIFICIO MEN‘S SHOES SRL</t>
  </si>
  <si>
    <t xml:space="preserve">01575130438</t>
  </si>
  <si>
    <t xml:space="preserve">VIA DELL'IMPRESA 59 62014 CORRIDONIA (MC)</t>
  </si>
  <si>
    <t xml:space="preserve">B92E23060920001</t>
  </si>
  <si>
    <t xml:space="preserve">AUTOCARROZZERIA RICHY S.R.L.</t>
  </si>
  <si>
    <t xml:space="preserve">02264090412</t>
  </si>
  <si>
    <t xml:space="preserve">VIA AREZZO 25 61122 PESARO (PU)</t>
  </si>
  <si>
    <t xml:space="preserve">B72E23057910007</t>
  </si>
  <si>
    <t xml:space="preserve">GELOSI &amp; CIARROCCA S.R.L.</t>
  </si>
  <si>
    <t xml:space="preserve">00948570437</t>
  </si>
  <si>
    <t xml:space="preserve">VIA ALVATA SNC 62018 POTENZA PICENA (MC)</t>
  </si>
  <si>
    <t xml:space="preserve">B12E23061340007</t>
  </si>
  <si>
    <t xml:space="preserve">DIAMFONDI SRL UNIPERSONALE</t>
  </si>
  <si>
    <t xml:space="preserve">00378590442</t>
  </si>
  <si>
    <t xml:space="preserve">VIA DELLA COSTITUZIONE 8 63836 MONTE VIDON CORRADO (FM)</t>
  </si>
  <si>
    <t xml:space="preserve">B72E23057920007</t>
  </si>
  <si>
    <t xml:space="preserve">GRUPPO MARCONI DI MARCONI MILCO</t>
  </si>
  <si>
    <t xml:space="preserve">01897780449</t>
  </si>
  <si>
    <t xml:space="preserve">VIA DELL'ARTE 8 63821 PORTO SANT'ELPIDIO (FM)</t>
  </si>
  <si>
    <t xml:space="preserve">B72E23057930007</t>
  </si>
  <si>
    <t xml:space="preserve">CENTRO SERVIZI FUNEBRI SRL</t>
  </si>
  <si>
    <t xml:space="preserve">02938730427</t>
  </si>
  <si>
    <t xml:space="preserve">VIA ARIOVISTO PEZZOTTI N20 60124 ANCONA (AN)</t>
  </si>
  <si>
    <t xml:space="preserve">B32E23067180007</t>
  </si>
  <si>
    <t xml:space="preserve">OPHYGAS S.R.L.</t>
  </si>
  <si>
    <t xml:space="preserve">01454010446</t>
  </si>
  <si>
    <t xml:space="preserve">VIA TESINO 154 63073 OFFIDA (AP)</t>
  </si>
  <si>
    <t xml:space="preserve">B52E23055540007</t>
  </si>
  <si>
    <t xml:space="preserve">PETROCCHI LAMIERE S.R.L.</t>
  </si>
  <si>
    <t xml:space="preserve">01294730435</t>
  </si>
  <si>
    <t xml:space="preserve">VIA COMANDANTE LUDOVICO CENSI 21 62027 SAN SEVERINO MARCHE (MC)</t>
  </si>
  <si>
    <t xml:space="preserve">B52E23055550007</t>
  </si>
  <si>
    <t xml:space="preserve">NEW ESSE MAGLIERIA SRL</t>
  </si>
  <si>
    <t xml:space="preserve">01807740434</t>
  </si>
  <si>
    <t xml:space="preserve">Via E. MATTEI,2 62010 MONTEFANO (MC)</t>
  </si>
  <si>
    <t xml:space="preserve">B52E23055560007</t>
  </si>
  <si>
    <t xml:space="preserve">SALUMIFICIO EREDI BARTOLAZZI RENZO DI BARTOLAZZI ANDREA E C.S.A.S</t>
  </si>
  <si>
    <t xml:space="preserve">01629560432</t>
  </si>
  <si>
    <t xml:space="preserve">VIA GIROLAMO VARNELLI SNC 62034 MUCCIA (MC)</t>
  </si>
  <si>
    <t xml:space="preserve">B12E23061350007</t>
  </si>
  <si>
    <t xml:space="preserve">STEEL MECCANICA SRL</t>
  </si>
  <si>
    <t xml:space="preserve">01370530428</t>
  </si>
  <si>
    <t xml:space="preserve">VIA I MAGGIO 22 60030 CASTELBELLINO (AN)</t>
  </si>
  <si>
    <t xml:space="preserve">B92E23060930005</t>
  </si>
  <si>
    <t xml:space="preserve">ERGO S.R.L.</t>
  </si>
  <si>
    <t xml:space="preserve">02344180423</t>
  </si>
  <si>
    <t xml:space="preserve">VIA ROSSELLI, 1 60024 FILOTTRANO (AN)</t>
  </si>
  <si>
    <t xml:space="preserve">B22E23056010007</t>
  </si>
  <si>
    <t xml:space="preserve">SCATOLIFICIO MI.STE.RI BOX SRL</t>
  </si>
  <si>
    <t xml:space="preserve">02360970442</t>
  </si>
  <si>
    <t xml:space="preserve">VIA GIOVAN BATTISTA PIRELLI N 9 63900 FERMO (FM)</t>
  </si>
  <si>
    <t xml:space="preserve">B62E23058810007</t>
  </si>
  <si>
    <t xml:space="preserve">METAL PAINT DI RAFFAELLA CIARAMICOLI &amp; C. S.A.S.</t>
  </si>
  <si>
    <t xml:space="preserve">VIA VALLE METAURO, 7 61036 COLLI AL METAURO (PU)</t>
  </si>
  <si>
    <t xml:space="preserve">B52E23055610007</t>
  </si>
  <si>
    <t xml:space="preserve">REMAPLAST - S.R.L.</t>
  </si>
  <si>
    <t xml:space="preserve">02017640422</t>
  </si>
  <si>
    <t xml:space="preserve">VIA A. GRANDI 16 60024 FILOTTRANO (AN)</t>
  </si>
  <si>
    <t xml:space="preserve">B22E23056020007</t>
  </si>
  <si>
    <t xml:space="preserve">GIOVE SOCIETA‘ A RESPONSABILITA‘ LIMITATA ENUNCIABILE ANCHE GIOVE S.R.L.</t>
  </si>
  <si>
    <t xml:space="preserve">01536120437</t>
  </si>
  <si>
    <t xml:space="preserve">VIA DON BOSCO 74 62010 MONTECOSARO (MC)</t>
  </si>
  <si>
    <t xml:space="preserve">B42E23057480001</t>
  </si>
  <si>
    <t xml:space="preserve">COSMESIT S.R.L.</t>
  </si>
  <si>
    <t xml:space="preserve">02065440444</t>
  </si>
  <si>
    <t xml:space="preserve">VIA SAN RUSTICO SCN 63065 RIPATRANSONE (AP)</t>
  </si>
  <si>
    <t xml:space="preserve">B52E23055570007</t>
  </si>
  <si>
    <t xml:space="preserve">STILFAR ITALIA SRL</t>
  </si>
  <si>
    <t xml:space="preserve">01488550417</t>
  </si>
  <si>
    <t xml:space="preserve">VIA PROVINCIALE 49 61025 MONTELABBATE (PU)</t>
  </si>
  <si>
    <t xml:space="preserve">B82E23066830007</t>
  </si>
  <si>
    <t xml:space="preserve">CO.ME.CA. SRL</t>
  </si>
  <si>
    <t xml:space="preserve">00419530431</t>
  </si>
  <si>
    <t xml:space="preserve">LOCALITA' PIANI DI LANCIANO SNC 62025 PIORACO (MC)</t>
  </si>
  <si>
    <t xml:space="preserve">B62E23058820007</t>
  </si>
  <si>
    <t xml:space="preserve">MEDI@ TV SRL</t>
  </si>
  <si>
    <t xml:space="preserve">01887550448</t>
  </si>
  <si>
    <t xml:space="preserve">VIA TAGLIAMENTO N. 42 62010 MORROVALLE (MC)</t>
  </si>
  <si>
    <t xml:space="preserve">B92E23060940007</t>
  </si>
  <si>
    <t xml:space="preserve">ADRIA DI PROSPERI PIERINO E C. S.N.C.</t>
  </si>
  <si>
    <t xml:space="preserve">01202600431</t>
  </si>
  <si>
    <t xml:space="preserve">VIA MARCHE 31 62010 MORROVALLE (MC)</t>
  </si>
  <si>
    <t xml:space="preserve">B92E23060950007</t>
  </si>
  <si>
    <t xml:space="preserve">ITAR S.R.L.</t>
  </si>
  <si>
    <t xml:space="preserve">00970030441</t>
  </si>
  <si>
    <t xml:space="preserve">VIA CROCEDIVIA 64 63833 MONTEGIORGIO (FM)</t>
  </si>
  <si>
    <t xml:space="preserve">B82E23066840007</t>
  </si>
  <si>
    <t xml:space="preserve">EUROPROFILI S.R.L.</t>
  </si>
  <si>
    <t xml:space="preserve">01441050430</t>
  </si>
  <si>
    <t xml:space="preserve">VIA UMBRIA 71 62014 CORRIDONIA (MC)</t>
  </si>
  <si>
    <t xml:space="preserve">B92E23060960007</t>
  </si>
  <si>
    <t xml:space="preserve">G.P.S. SNC DI MAZZAFERRO GIUSEPPE &amp; C.</t>
  </si>
  <si>
    <t xml:space="preserve">01040390435</t>
  </si>
  <si>
    <t xml:space="preserve">VIA CLUENTINA 57 62100 MACERATA (MC)</t>
  </si>
  <si>
    <t xml:space="preserve">B82E23066850007</t>
  </si>
  <si>
    <t xml:space="preserve">M.P. DI MATTEI PAOLO &amp; C. S.A.S.</t>
  </si>
  <si>
    <t xml:space="preserve">01353170416</t>
  </si>
  <si>
    <t xml:space="preserve">VIA DEL PIANO 65 61022 VALLEFOGLIA (PU)</t>
  </si>
  <si>
    <t xml:space="preserve">B42E23057490006</t>
  </si>
  <si>
    <t xml:space="preserve">LA3 S.R.L</t>
  </si>
  <si>
    <t xml:space="preserve">02416030423</t>
  </si>
  <si>
    <t xml:space="preserve">FRAZIONE PITICCHIO 60011 ARCEVIA (AN)</t>
  </si>
  <si>
    <t xml:space="preserve">B42E23057500007</t>
  </si>
  <si>
    <t xml:space="preserve">GIAMPAOLI SRL</t>
  </si>
  <si>
    <t xml:space="preserve">01879100434</t>
  </si>
  <si>
    <t xml:space="preserve">CONTRADA MARIGNANO 12/C 62018 POTENZA PICENA (MC)</t>
  </si>
  <si>
    <t xml:space="preserve">B12E23061360007</t>
  </si>
  <si>
    <t xml:space="preserve">CALZATURIFICIO MAURON DI LUCIANI MARIA &amp; C. S.A.S.</t>
  </si>
  <si>
    <t xml:space="preserve">00359250446</t>
  </si>
  <si>
    <t xml:space="preserve">VIA F PETRARCA 16 63812 MONTEGRANARO (FM)</t>
  </si>
  <si>
    <t xml:space="preserve">B92E23060970007</t>
  </si>
  <si>
    <t xml:space="preserve">C.I.P.A. DI CANCELLIERI MAURIZIO</t>
  </si>
  <si>
    <t xml:space="preserve">01309510418</t>
  </si>
  <si>
    <t xml:space="preserve">VIA BRUNELLESCHI 17 LOC CASININA 61020 AUDITORE (PU)</t>
  </si>
  <si>
    <t xml:space="preserve">B72E23057940001</t>
  </si>
  <si>
    <t xml:space="preserve">NEW PROJECT S.R.L.</t>
  </si>
  <si>
    <t xml:space="preserve">02585340413</t>
  </si>
  <si>
    <t xml:space="preserve">VIA MONTE CATRIA N 15/A 61047 SAN LORENZO IN CAMPO (PU)</t>
  </si>
  <si>
    <t xml:space="preserve">B82E23066860007</t>
  </si>
  <si>
    <t xml:space="preserve">SOCEN S.R.L.</t>
  </si>
  <si>
    <t xml:space="preserve">02119130447</t>
  </si>
  <si>
    <t xml:space="preserve">VIA DELL'ARTE 2/A 63821 PORTO SANT'ELPIDIO (FM)</t>
  </si>
  <si>
    <t xml:space="preserve">B72E23057950007</t>
  </si>
  <si>
    <t xml:space="preserve">RICCI S.R.L.</t>
  </si>
  <si>
    <t xml:space="preserve">01619620444</t>
  </si>
  <si>
    <t xml:space="preserve">VIA SAN PAOLO 4 63831 RAPAGNANO (FM)</t>
  </si>
  <si>
    <t xml:space="preserve">B82E23066870007</t>
  </si>
  <si>
    <t xml:space="preserve">ROLNEK S.R.L.</t>
  </si>
  <si>
    <t xml:space="preserve">02560740421</t>
  </si>
  <si>
    <t xml:space="preserve">VIA PASTORE 1 60027 OSIMO (AN)</t>
  </si>
  <si>
    <t xml:space="preserve">B82E23066880007</t>
  </si>
  <si>
    <t xml:space="preserve">FLORIDA SRL</t>
  </si>
  <si>
    <t xml:space="preserve">01343480446</t>
  </si>
  <si>
    <t xml:space="preserve">VIA DELL'INDUSTRIA 3 63844 GROTTAZZOLINA (FM)</t>
  </si>
  <si>
    <t xml:space="preserve">B82E23066890006</t>
  </si>
  <si>
    <t xml:space="preserve">EKAPPA LABORATORI S.R.L.</t>
  </si>
  <si>
    <t xml:space="preserve">02416140412</t>
  </si>
  <si>
    <t xml:space="preserve">LOCALITA' PONTE VECCHIO 81 61049 URBANIA (PU)</t>
  </si>
  <si>
    <t xml:space="preserve">B22E23056030007</t>
  </si>
  <si>
    <t xml:space="preserve">ILMEC SRL</t>
  </si>
  <si>
    <t xml:space="preserve">02114130426</t>
  </si>
  <si>
    <t xml:space="preserve">VIA MONSIGNORE OSCAR ARNULFO ROMERO 60027 OSIMO (AN)</t>
  </si>
  <si>
    <t xml:space="preserve">B82E23066900007</t>
  </si>
  <si>
    <t xml:space="preserve">FABIANI SRL</t>
  </si>
  <si>
    <t xml:space="preserve">01270780438</t>
  </si>
  <si>
    <t xml:space="preserve">VIA GUGLIELMO MARCONI, N.1 62010 MONTECASSIANO (MC)</t>
  </si>
  <si>
    <t xml:space="preserve">B22E23056040005</t>
  </si>
  <si>
    <t xml:space="preserve">MODELLERIA G.R. S.R.L.</t>
  </si>
  <si>
    <t xml:space="preserve">01205800426</t>
  </si>
  <si>
    <t xml:space="preserve">VIA F.LLI LOMBARDI, 4/B 60010 OSTRA VETERE (AN)</t>
  </si>
  <si>
    <t xml:space="preserve">B12E23061370005</t>
  </si>
  <si>
    <t xml:space="preserve">SASS DI LA MONTAGNA SALVATORE</t>
  </si>
  <si>
    <t xml:space="preserve">02449290416</t>
  </si>
  <si>
    <t xml:space="preserve">VIA BRODOLINI 55/3 61025 MONTELABBATE (PU)</t>
  </si>
  <si>
    <t xml:space="preserve">B82E23066910007</t>
  </si>
  <si>
    <t xml:space="preserve">G.T.B. DI GALASSI MARIO &amp; C. - S.N.C. -</t>
  </si>
  <si>
    <t xml:space="preserve">00667880421</t>
  </si>
  <si>
    <t xml:space="preserve">VIA BUFFOLARECCIA, 40 60025 LORETO (AN)</t>
  </si>
  <si>
    <t xml:space="preserve">B52E23055580007</t>
  </si>
  <si>
    <t xml:space="preserve">MANGIMIFICIO MARIANI ZENO S.R.L</t>
  </si>
  <si>
    <t xml:space="preserve">02292090426</t>
  </si>
  <si>
    <t xml:space="preserve">VIA ENRICO MEDI 3 60010 OSTRA (AN)</t>
  </si>
  <si>
    <t xml:space="preserve">B92E23060980007</t>
  </si>
  <si>
    <t xml:space="preserve">EVOMET S.R.L.</t>
  </si>
  <si>
    <t xml:space="preserve">01857390437</t>
  </si>
  <si>
    <t xml:space="preserve">VIA TORINO 3 62017 PORTO RECANATI (MC)</t>
  </si>
  <si>
    <t xml:space="preserve">B92E23060990007</t>
  </si>
  <si>
    <t xml:space="preserve">MALARIPE S.N.C. DI CHIARALUCE SIMONE E C.</t>
  </si>
  <si>
    <t xml:space="preserve">01987830435</t>
  </si>
  <si>
    <t xml:space="preserve">VIA LEOPARDI N.9 62020 RIPE SAN GINESIO (MC)</t>
  </si>
  <si>
    <t xml:space="preserve">B42E23057510001</t>
  </si>
  <si>
    <t xml:space="preserve">GOLD LINE SRL</t>
  </si>
  <si>
    <t xml:space="preserve">01380030427</t>
  </si>
  <si>
    <t xml:space="preserve">VIA MANLIO MERCATALI, 8/10 60022 CASTELFIDARDO (AN)</t>
  </si>
  <si>
    <t xml:space="preserve">B22E23056050007</t>
  </si>
  <si>
    <t xml:space="preserve">DI LUIGI ELIO &amp; C. SNC</t>
  </si>
  <si>
    <t xml:space="preserve">00255600447</t>
  </si>
  <si>
    <t xml:space="preserve">VIA D'ANCARIA 9 63100 ASCOLI PICENO (AP)</t>
  </si>
  <si>
    <t xml:space="preserve">B32E23067190007</t>
  </si>
  <si>
    <t xml:space="preserve">LP S.R.L.</t>
  </si>
  <si>
    <t xml:space="preserve">02693650414</t>
  </si>
  <si>
    <t xml:space="preserve">VIA DELLA PRODUZIONE 94 61025 MONTELABBATE (PU)</t>
  </si>
  <si>
    <t xml:space="preserve">B82E23066920007</t>
  </si>
  <si>
    <t xml:space="preserve">LAMPLAST SNC DI REMIA GIUSEPPE E ALFIO</t>
  </si>
  <si>
    <t xml:space="preserve">00335970448</t>
  </si>
  <si>
    <t xml:space="preserve">VIA STAZIONE 94 63844 GROTTAZZOLINA (FM)</t>
  </si>
  <si>
    <t xml:space="preserve">B82E23066930007</t>
  </si>
  <si>
    <t xml:space="preserve">L.A.L. SRL</t>
  </si>
  <si>
    <t xml:space="preserve">02153850421</t>
  </si>
  <si>
    <t xml:space="preserve">VIA COSTABIANCA 43 60025 LORETO (AN)</t>
  </si>
  <si>
    <t xml:space="preserve">B52E23055590007</t>
  </si>
  <si>
    <t xml:space="preserve">ERMES SRL</t>
  </si>
  <si>
    <t xml:space="preserve">01912310438</t>
  </si>
  <si>
    <t xml:space="preserve">Via dell’Industria n. 30 63821 PORTO SANT'ELPIDIO (FM)</t>
  </si>
  <si>
    <t xml:space="preserve">B72E23057960007</t>
  </si>
  <si>
    <t xml:space="preserve">MIGAMMA S.R.L.</t>
  </si>
  <si>
    <t xml:space="preserve">02443760448</t>
  </si>
  <si>
    <t xml:space="preserve">VIA SPINETO 14 63837 FALERONE (FM)</t>
  </si>
  <si>
    <t xml:space="preserve">B52E23055600007</t>
  </si>
  <si>
    <t xml:space="preserve">GRILLI FABBRICA ALIMENTARE SRL</t>
  </si>
  <si>
    <t xml:space="preserve">02897120420</t>
  </si>
  <si>
    <t xml:space="preserve">VIA PALADINI 6 60035 JESI (AN)</t>
  </si>
  <si>
    <t xml:space="preserve">B42E23057520007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</si>
</sst>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@"/>
    <numFmt numFmtId="167" formatCode="_-* #,##0.00&quot; €&quot;_-;\-* #,##0.00&quot; €&quot;_-;_-* \-??&quot; €&quot;_-;_-@_-"/>
    <numFmt numFmtId="168" formatCode="_-* #,##0.0000&quot; €&quot;_-;\-* #,##0.0000&quot; €&quot;_-;_-* \-??&quot; €&quot;_-;_-@_-"/>
    <numFmt numFmtId="169" formatCode="_-* #,##0.00_-;\-* #,##0.00_-;_-* \-??_-;_-@_-"/>
    <numFmt numFmtId="170" formatCode="_-* #,##0.00\ _€_-;\-* #,##0.00\ _€_-;_-* \-??\ _€_-;_-@_-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Calibri"/>
      <family val="2"/>
      <charset val="1"/>
    </font>
    <font>
      <b val="true"/>
      <sz val="16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8"/>
      <color theme="0"/>
      <name val="Calibri"/>
      <family val="2"/>
      <charset val="1"/>
    </font>
    <font>
      <b val="true"/>
      <sz val="8"/>
      <color theme="1"/>
      <name val="Calibri"/>
      <family val="2"/>
      <charset val="1"/>
    </font>
    <font>
      <b val="true"/>
      <sz val="10.5"/>
      <color theme="1"/>
      <name val="Times New Roman"/>
      <family val="1"/>
      <charset val="1"/>
    </font>
    <font>
      <b val="true"/>
      <sz val="11"/>
      <name val="Calibri"/>
      <family val="2"/>
      <charset val="1"/>
    </font>
    <font>
      <sz val="9"/>
      <name val="Calibri"/>
      <family val="2"/>
      <charset val="1"/>
    </font>
    <font>
      <sz val="11"/>
      <color rgb="FF1C2024"/>
      <name val="Arial"/>
      <family val="2"/>
      <charset val="1"/>
    </font>
    <font>
      <sz val="14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4" tint="0.5999"/>
        <bgColor rgb="FFD0CECE"/>
      </patternFill>
    </fill>
    <fill>
      <patternFill patternType="solid">
        <fgColor theme="3" tint="0.5999"/>
        <bgColor rgb="FF8FAADC"/>
      </patternFill>
    </fill>
    <fill>
      <patternFill patternType="solid">
        <fgColor theme="8" tint="0.7999"/>
        <bgColor rgb="FFDDDDDD"/>
      </patternFill>
    </fill>
    <fill>
      <patternFill patternType="solid">
        <fgColor theme="8" tint="0.3999"/>
        <bgColor rgb="FFADB9CA"/>
      </patternFill>
    </fill>
    <fill>
      <patternFill patternType="solid">
        <fgColor rgb="FF92D050"/>
        <bgColor rgb="FFC5E0B4"/>
      </patternFill>
    </fill>
    <fill>
      <patternFill patternType="solid">
        <fgColor theme="2" tint="-0.1"/>
        <bgColor rgb="FFDDDDDD"/>
      </patternFill>
    </fill>
    <fill>
      <patternFill patternType="solid">
        <fgColor theme="2" tint="-0.5"/>
        <bgColor rgb="FF666699"/>
      </patternFill>
    </fill>
    <fill>
      <patternFill patternType="solid">
        <fgColor theme="0"/>
        <bgColor rgb="FFF5F5F5"/>
      </patternFill>
    </fill>
    <fill>
      <patternFill patternType="solid">
        <fgColor theme="9" tint="0.5999"/>
        <bgColor rgb="FFD0CECE"/>
      </patternFill>
    </fill>
    <fill>
      <patternFill patternType="solid">
        <fgColor rgb="FFF5F5F5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medium">
        <color rgb="FFDDDDDD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7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6" fillId="10" borderId="3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6" fontId="6" fillId="10" borderId="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7" fontId="6" fillId="10" borderId="3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10" borderId="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10" borderId="3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6" fillId="10" borderId="9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6" fontId="6" fillId="10" borderId="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7" fontId="6" fillId="10" borderId="9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10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10" borderId="9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7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6" fillId="10" borderId="3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6" fillId="1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10" borderId="7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10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10" borderId="7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0" borderId="3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10" borderId="3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0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11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7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DB9CA"/>
      <rgbColor rgb="FF767171"/>
      <rgbColor rgb="FF8FAADC"/>
      <rgbColor rgb="FF993366"/>
      <rgbColor rgb="FFF5F5F5"/>
      <rgbColor rgb="FFDAE3F3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5E0B4"/>
      <rgbColor rgb="FFFFFF99"/>
      <rgbColor rgb="FFD0CECE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C20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X87"/>
  <sheetViews>
    <sheetView showFormulas="false" showGridLines="true" showRowColHeaders="true" showZeros="true" rightToLeft="false" tabSelected="true" showOutlineSymbols="true" defaultGridColor="true" view="normal" topLeftCell="C34" colorId="64" zoomScale="80" zoomScaleNormal="80" zoomScalePageLayoutView="100" workbookViewId="0">
      <selection pane="topLeft" activeCell="AA80" activeCellId="0" sqref="AA80"/>
    </sheetView>
  </sheetViews>
  <sheetFormatPr defaultColWidth="9.1484375" defaultRowHeight="11.2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10.42"/>
    <col collapsed="false" customWidth="true" hidden="false" outlineLevel="0" max="3" min="3" style="1" width="64.43"/>
    <col collapsed="false" customWidth="true" hidden="false" outlineLevel="0" max="4" min="4" style="2" width="17.42"/>
    <col collapsed="false" customWidth="true" hidden="false" outlineLevel="0" max="6" min="5" style="1" width="64.43"/>
    <col collapsed="false" customWidth="true" hidden="false" outlineLevel="0" max="7" min="7" style="1" width="17.42"/>
    <col collapsed="false" customWidth="true" hidden="false" outlineLevel="0" max="8" min="8" style="1" width="32.71"/>
    <col collapsed="false" customWidth="true" hidden="false" outlineLevel="0" max="9" min="9" style="1" width="18"/>
    <col collapsed="false" customWidth="true" hidden="false" outlineLevel="0" max="10" min="10" style="1" width="4.29"/>
    <col collapsed="false" customWidth="true" hidden="false" outlineLevel="0" max="11" min="11" style="1" width="13.71"/>
    <col collapsed="false" customWidth="true" hidden="false" outlineLevel="0" max="12" min="12" style="1" width="9"/>
    <col collapsed="false" customWidth="true" hidden="false" outlineLevel="0" max="13" min="13" style="1" width="13.29"/>
    <col collapsed="false" customWidth="true" hidden="false" outlineLevel="0" max="14" min="14" style="1" width="4.29"/>
    <col collapsed="false" customWidth="true" hidden="false" outlineLevel="0" max="15" min="15" style="1" width="18.57"/>
    <col collapsed="false" customWidth="true" hidden="false" outlineLevel="0" max="16" min="16" style="1" width="4.29"/>
    <col collapsed="false" customWidth="true" hidden="false" outlineLevel="0" max="17" min="17" style="1" width="14.29"/>
    <col collapsed="false" customWidth="true" hidden="false" outlineLevel="0" max="18" min="18" style="1" width="6.43"/>
    <col collapsed="false" customWidth="true" hidden="false" outlineLevel="0" max="19" min="19" style="1" width="18.29"/>
    <col collapsed="false" customWidth="true" hidden="false" outlineLevel="0" max="20" min="20" style="1" width="4.86"/>
    <col collapsed="false" customWidth="true" hidden="false" outlineLevel="0" max="21" min="21" style="1" width="8.71"/>
    <col collapsed="false" customWidth="true" hidden="false" outlineLevel="0" max="22" min="22" style="1" width="12.42"/>
    <col collapsed="false" customWidth="true" hidden="false" outlineLevel="0" max="23" min="23" style="1" width="11.29"/>
    <col collapsed="false" customWidth="true" hidden="false" outlineLevel="0" max="24" min="24" style="1" width="14.42"/>
    <col collapsed="false" customWidth="true" hidden="false" outlineLevel="0" max="25" min="25" style="1" width="16.85"/>
    <col collapsed="false" customWidth="true" hidden="false" outlineLevel="0" max="26" min="26" style="1" width="7.71"/>
    <col collapsed="false" customWidth="true" hidden="false" outlineLevel="0" max="28" min="27" style="1" width="19.29"/>
    <col collapsed="false" customWidth="true" hidden="false" outlineLevel="0" max="29" min="29" style="1" width="21.29"/>
    <col collapsed="false" customWidth="true" hidden="false" outlineLevel="0" max="35" min="30" style="1" width="23.14"/>
    <col collapsed="false" customWidth="true" hidden="false" outlineLevel="0" max="36" min="36" style="1" width="19.57"/>
    <col collapsed="false" customWidth="true" hidden="false" outlineLevel="0" max="37" min="37" style="1" width="17.86"/>
    <col collapsed="false" customWidth="true" hidden="false" outlineLevel="0" max="38" min="38" style="1" width="26.15"/>
    <col collapsed="false" customWidth="true" hidden="false" outlineLevel="0" max="39" min="39" style="1" width="16.85"/>
    <col collapsed="false" customWidth="true" hidden="false" outlineLevel="0" max="40" min="40" style="1" width="21.14"/>
    <col collapsed="false" customWidth="false" hidden="false" outlineLevel="0" max="16384" min="41" style="1" width="9.14"/>
  </cols>
  <sheetData>
    <row r="1" customFormat="false" ht="38.25" hidden="false" customHeight="true" outlineLevel="0" collapsed="false">
      <c r="A1" s="3" t="s">
        <v>0</v>
      </c>
      <c r="B1" s="3"/>
      <c r="C1" s="3"/>
      <c r="D1" s="4"/>
      <c r="E1" s="4"/>
      <c r="F1" s="4"/>
      <c r="G1" s="4"/>
      <c r="H1" s="4"/>
      <c r="I1" s="5" t="s">
        <v>1</v>
      </c>
      <c r="J1" s="6" t="s">
        <v>2</v>
      </c>
      <c r="K1" s="5" t="s">
        <v>3</v>
      </c>
      <c r="L1" s="6" t="s">
        <v>2</v>
      </c>
      <c r="M1" s="5" t="s">
        <v>4</v>
      </c>
      <c r="N1" s="6" t="s">
        <v>2</v>
      </c>
      <c r="O1" s="7" t="s">
        <v>5</v>
      </c>
      <c r="P1" s="8" t="s">
        <v>6</v>
      </c>
      <c r="Q1" s="7" t="s">
        <v>7</v>
      </c>
      <c r="R1" s="8" t="s">
        <v>6</v>
      </c>
      <c r="S1" s="7" t="s">
        <v>8</v>
      </c>
      <c r="T1" s="8" t="s">
        <v>6</v>
      </c>
      <c r="U1" s="8" t="s">
        <v>9</v>
      </c>
      <c r="V1" s="9" t="s">
        <v>10</v>
      </c>
      <c r="W1" s="9"/>
      <c r="X1" s="10" t="s">
        <v>11</v>
      </c>
      <c r="Y1" s="11" t="s">
        <v>12</v>
      </c>
      <c r="Z1" s="12" t="s">
        <v>13</v>
      </c>
      <c r="AA1" s="13" t="s">
        <v>14</v>
      </c>
      <c r="AB1" s="14"/>
      <c r="AC1" s="13" t="s">
        <v>15</v>
      </c>
      <c r="AD1" s="15" t="s">
        <v>16</v>
      </c>
      <c r="AE1" s="15"/>
      <c r="AF1" s="15"/>
      <c r="AG1" s="15" t="s">
        <v>17</v>
      </c>
      <c r="AH1" s="15"/>
      <c r="AI1" s="15"/>
      <c r="AJ1" s="16" t="s">
        <v>18</v>
      </c>
      <c r="AK1" s="16" t="s">
        <v>19</v>
      </c>
      <c r="AL1" s="17"/>
    </row>
    <row r="2" customFormat="false" ht="56.25" hidden="false" customHeight="true" outlineLevel="0" collapsed="false">
      <c r="A2" s="3"/>
      <c r="B2" s="3"/>
      <c r="C2" s="3"/>
      <c r="D2" s="18"/>
      <c r="E2" s="18"/>
      <c r="F2" s="18"/>
      <c r="G2" s="18"/>
      <c r="H2" s="18"/>
      <c r="I2" s="5"/>
      <c r="J2" s="6"/>
      <c r="K2" s="5"/>
      <c r="L2" s="6"/>
      <c r="M2" s="5"/>
      <c r="N2" s="6"/>
      <c r="O2" s="7"/>
      <c r="P2" s="8"/>
      <c r="Q2" s="7"/>
      <c r="R2" s="8"/>
      <c r="S2" s="7"/>
      <c r="T2" s="8"/>
      <c r="U2" s="8"/>
      <c r="V2" s="9"/>
      <c r="W2" s="9"/>
      <c r="X2" s="10"/>
      <c r="Y2" s="11"/>
      <c r="Z2" s="12"/>
      <c r="AA2" s="13"/>
      <c r="AB2" s="19" t="s">
        <v>20</v>
      </c>
      <c r="AC2" s="13"/>
      <c r="AD2" s="20" t="s">
        <v>21</v>
      </c>
      <c r="AE2" s="20" t="s">
        <v>22</v>
      </c>
      <c r="AF2" s="20" t="s">
        <v>23</v>
      </c>
      <c r="AG2" s="20" t="s">
        <v>21</v>
      </c>
      <c r="AH2" s="20" t="s">
        <v>22</v>
      </c>
      <c r="AI2" s="20" t="s">
        <v>24</v>
      </c>
      <c r="AJ2" s="16"/>
      <c r="AK2" s="16"/>
    </row>
    <row r="3" customFormat="false" ht="38.25" hidden="false" customHeight="true" outlineLevel="0" collapsed="false">
      <c r="A3" s="21" t="s">
        <v>25</v>
      </c>
      <c r="B3" s="21" t="s">
        <v>26</v>
      </c>
      <c r="C3" s="22" t="s">
        <v>27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32</v>
      </c>
      <c r="I3" s="5"/>
      <c r="J3" s="6"/>
      <c r="K3" s="5"/>
      <c r="L3" s="6"/>
      <c r="M3" s="5"/>
      <c r="N3" s="6"/>
      <c r="O3" s="7"/>
      <c r="P3" s="8"/>
      <c r="Q3" s="7"/>
      <c r="R3" s="8"/>
      <c r="S3" s="7"/>
      <c r="T3" s="8"/>
      <c r="U3" s="8"/>
      <c r="V3" s="23" t="s">
        <v>33</v>
      </c>
      <c r="W3" s="24" t="s">
        <v>34</v>
      </c>
      <c r="X3" s="25" t="s">
        <v>35</v>
      </c>
      <c r="Y3" s="26" t="s">
        <v>35</v>
      </c>
      <c r="Z3" s="12"/>
      <c r="AA3" s="13"/>
      <c r="AB3" s="27"/>
      <c r="AC3" s="13"/>
      <c r="AD3" s="20"/>
      <c r="AE3" s="20"/>
      <c r="AF3" s="20"/>
      <c r="AG3" s="20"/>
      <c r="AH3" s="20"/>
      <c r="AI3" s="20"/>
      <c r="AJ3" s="16"/>
      <c r="AK3" s="16"/>
    </row>
    <row r="4" customFormat="false" ht="38.25" hidden="false" customHeight="true" outlineLevel="0" collapsed="false">
      <c r="A4" s="28" t="n">
        <v>1</v>
      </c>
      <c r="B4" s="29" t="n">
        <v>62927</v>
      </c>
      <c r="C4" s="30" t="s">
        <v>36</v>
      </c>
      <c r="D4" s="31" t="s">
        <v>37</v>
      </c>
      <c r="E4" s="30" t="s">
        <v>38</v>
      </c>
      <c r="F4" s="30" t="s">
        <v>38</v>
      </c>
      <c r="G4" s="30"/>
      <c r="H4" s="29"/>
      <c r="I4" s="28" t="n">
        <v>30</v>
      </c>
      <c r="J4" s="28" t="n">
        <f aca="false">I4/100*40</f>
        <v>12</v>
      </c>
      <c r="K4" s="28" t="n">
        <v>30</v>
      </c>
      <c r="L4" s="28" t="n">
        <f aca="false">K4/100*40</f>
        <v>12</v>
      </c>
      <c r="M4" s="28" t="n">
        <v>40</v>
      </c>
      <c r="N4" s="28" t="n">
        <f aca="false">M4/100*40</f>
        <v>16</v>
      </c>
      <c r="O4" s="28" t="n">
        <v>40</v>
      </c>
      <c r="P4" s="28" t="n">
        <f aca="false">O4/100*60</f>
        <v>24</v>
      </c>
      <c r="Q4" s="28" t="n">
        <v>40</v>
      </c>
      <c r="R4" s="28" t="n">
        <f aca="false">Q4/100*60</f>
        <v>24</v>
      </c>
      <c r="S4" s="28" t="n">
        <v>20</v>
      </c>
      <c r="T4" s="28" t="n">
        <f aca="false">S4/100*60</f>
        <v>12</v>
      </c>
      <c r="U4" s="28" t="n">
        <f aca="false">J4+L4+N4+P4+R4+T4</f>
        <v>100</v>
      </c>
      <c r="V4" s="28" t="s">
        <v>39</v>
      </c>
      <c r="W4" s="28"/>
      <c r="X4" s="28" t="n">
        <v>0</v>
      </c>
      <c r="Y4" s="28" t="n">
        <v>2.5</v>
      </c>
      <c r="Z4" s="28" t="n">
        <f aca="false">U4+X4+Y4</f>
        <v>102.5</v>
      </c>
      <c r="AA4" s="32" t="n">
        <f aca="false">338395.06</f>
        <v>338395.06</v>
      </c>
      <c r="AB4" s="32" t="n">
        <f aca="false">338395.06-30000-1500-10000</f>
        <v>296895.06</v>
      </c>
      <c r="AC4" s="32" t="n">
        <f aca="false">AB4/2</f>
        <v>148447.53</v>
      </c>
      <c r="AD4" s="32" t="n">
        <f aca="false">ROUND(AJ4*0.5,2)</f>
        <v>74223.77</v>
      </c>
      <c r="AE4" s="32" t="n">
        <f aca="false">ROUND(AJ4*0.35,2)</f>
        <v>51956.64</v>
      </c>
      <c r="AF4" s="32" t="n">
        <f aca="false">AJ4-AD4-AE4</f>
        <v>22267.12</v>
      </c>
      <c r="AG4" s="33" t="n">
        <f aca="false">AK4*0.5</f>
        <v>10374.995</v>
      </c>
      <c r="AH4" s="33" t="n">
        <f aca="false">AK4*0.35</f>
        <v>7262.4965</v>
      </c>
      <c r="AI4" s="33" t="n">
        <f aca="false">AK4-AG4-AH4</f>
        <v>3112.4985</v>
      </c>
      <c r="AJ4" s="34" t="n">
        <f aca="false">AC4</f>
        <v>148447.53</v>
      </c>
      <c r="AK4" s="34" t="n">
        <v>20749.99</v>
      </c>
      <c r="AL4" s="35"/>
    </row>
    <row r="5" customFormat="false" ht="38.25" hidden="false" customHeight="true" outlineLevel="0" collapsed="false">
      <c r="A5" s="36" t="n">
        <v>88</v>
      </c>
      <c r="B5" s="37" t="n">
        <v>63684</v>
      </c>
      <c r="C5" s="38" t="s">
        <v>40</v>
      </c>
      <c r="D5" s="39" t="s">
        <v>41</v>
      </c>
      <c r="E5" s="38" t="s">
        <v>42</v>
      </c>
      <c r="F5" s="38" t="s">
        <v>42</v>
      </c>
      <c r="G5" s="38"/>
      <c r="H5" s="37"/>
      <c r="I5" s="36" t="n">
        <v>30</v>
      </c>
      <c r="J5" s="36" t="n">
        <f aca="false">I5/100*40</f>
        <v>12</v>
      </c>
      <c r="K5" s="36" t="n">
        <v>15</v>
      </c>
      <c r="L5" s="36" t="n">
        <f aca="false">K5/100*40</f>
        <v>6</v>
      </c>
      <c r="M5" s="36" t="n">
        <v>40</v>
      </c>
      <c r="N5" s="36" t="n">
        <f aca="false">M5/100*40</f>
        <v>16</v>
      </c>
      <c r="O5" s="36" t="n">
        <v>30</v>
      </c>
      <c r="P5" s="36" t="n">
        <f aca="false">O5/100*60</f>
        <v>18</v>
      </c>
      <c r="Q5" s="36" t="n">
        <v>30</v>
      </c>
      <c r="R5" s="36" t="n">
        <f aca="false">Q5/100*60</f>
        <v>18</v>
      </c>
      <c r="S5" s="36" t="n">
        <v>20</v>
      </c>
      <c r="T5" s="36" t="n">
        <f aca="false">S5/100*60</f>
        <v>12</v>
      </c>
      <c r="U5" s="36" t="n">
        <f aca="false">J5+L5+N5+P5+R5+T5</f>
        <v>82</v>
      </c>
      <c r="V5" s="36"/>
      <c r="W5" s="36"/>
      <c r="X5" s="36" t="n">
        <f aca="false">+V5+W5</f>
        <v>0</v>
      </c>
      <c r="Y5" s="36" t="n">
        <v>0</v>
      </c>
      <c r="Z5" s="36" t="n">
        <f aca="false">U5+X5+Y5</f>
        <v>82</v>
      </c>
      <c r="AA5" s="40" t="n">
        <v>626292.42</v>
      </c>
      <c r="AB5" s="40" t="n">
        <v>626292.42</v>
      </c>
      <c r="AC5" s="40" t="n">
        <v>219202.35</v>
      </c>
      <c r="AD5" s="40" t="n">
        <v>84991.44</v>
      </c>
      <c r="AE5" s="40" t="n">
        <v>59494.04</v>
      </c>
      <c r="AF5" s="40" t="n">
        <v>25497.66</v>
      </c>
      <c r="AG5" s="41" t="n">
        <f aca="false">AK5*0.5</f>
        <v>15008.43</v>
      </c>
      <c r="AH5" s="41" t="n">
        <f aca="false">AK5*0.35</f>
        <v>10505.901</v>
      </c>
      <c r="AI5" s="41" t="n">
        <f aca="false">AK5-AG5-AH5</f>
        <v>4502.529</v>
      </c>
      <c r="AJ5" s="42" t="n">
        <v>169983.14</v>
      </c>
      <c r="AK5" s="42" t="n">
        <f aca="false">200000-AJ5</f>
        <v>30016.86</v>
      </c>
      <c r="AL5" s="43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</row>
    <row r="6" customFormat="false" ht="38.25" hidden="false" customHeight="true" outlineLevel="0" collapsed="false">
      <c r="A6" s="28" t="n">
        <v>89</v>
      </c>
      <c r="B6" s="29" t="n">
        <v>63453</v>
      </c>
      <c r="C6" s="45" t="s">
        <v>43</v>
      </c>
      <c r="D6" s="46" t="n">
        <v>2081430437</v>
      </c>
      <c r="E6" s="30" t="s">
        <v>44</v>
      </c>
      <c r="F6" s="30" t="s">
        <v>44</v>
      </c>
      <c r="G6" s="30" t="n">
        <v>24336858</v>
      </c>
      <c r="H6" s="29" t="s">
        <v>45</v>
      </c>
      <c r="I6" s="28" t="n">
        <v>22</v>
      </c>
      <c r="J6" s="28" t="n">
        <f aca="false">I6/100*40</f>
        <v>8.8</v>
      </c>
      <c r="K6" s="28" t="n">
        <v>22</v>
      </c>
      <c r="L6" s="28" t="n">
        <f aca="false">K6/100*40</f>
        <v>8.8</v>
      </c>
      <c r="M6" s="28" t="n">
        <v>40</v>
      </c>
      <c r="N6" s="28" t="n">
        <f aca="false">M6/100*40</f>
        <v>16</v>
      </c>
      <c r="O6" s="28" t="n">
        <v>30</v>
      </c>
      <c r="P6" s="28" t="n">
        <f aca="false">O6/100*60</f>
        <v>18</v>
      </c>
      <c r="Q6" s="28" t="n">
        <v>30</v>
      </c>
      <c r="R6" s="28" t="n">
        <f aca="false">Q6/100*60</f>
        <v>18</v>
      </c>
      <c r="S6" s="28" t="n">
        <v>20</v>
      </c>
      <c r="T6" s="28" t="n">
        <f aca="false">S6/100*60</f>
        <v>12</v>
      </c>
      <c r="U6" s="28" t="n">
        <f aca="false">J6+L6+N6+P6+R6+T6</f>
        <v>81.6</v>
      </c>
      <c r="V6" s="47"/>
      <c r="W6" s="47"/>
      <c r="X6" s="28" t="n">
        <v>0</v>
      </c>
      <c r="Y6" s="28" t="n">
        <v>0</v>
      </c>
      <c r="Z6" s="28" t="n">
        <f aca="false">U6+X6+Y6</f>
        <v>81.6</v>
      </c>
      <c r="AA6" s="32" t="n">
        <v>147405.76</v>
      </c>
      <c r="AB6" s="32" t="n">
        <v>147405.76</v>
      </c>
      <c r="AC6" s="48" t="n">
        <f aca="false">AA6/2</f>
        <v>73702.88</v>
      </c>
      <c r="AD6" s="33" t="s">
        <v>46</v>
      </c>
      <c r="AE6" s="33" t="s">
        <v>46</v>
      </c>
      <c r="AF6" s="33" t="s">
        <v>46</v>
      </c>
      <c r="AG6" s="49" t="n">
        <f aca="false">AK6*0.5</f>
        <v>36851.44</v>
      </c>
      <c r="AH6" s="49" t="n">
        <f aca="false">AK6*0.35</f>
        <v>25796.008</v>
      </c>
      <c r="AI6" s="49" t="n">
        <f aca="false">AK6-AG6-AH6</f>
        <v>11055.432</v>
      </c>
      <c r="AJ6" s="49" t="s">
        <v>46</v>
      </c>
      <c r="AK6" s="50" t="n">
        <v>73702.88</v>
      </c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</row>
    <row r="7" customFormat="false" ht="38.25" hidden="false" customHeight="true" outlineLevel="0" collapsed="false">
      <c r="A7" s="28" t="n">
        <v>90</v>
      </c>
      <c r="B7" s="29" t="n">
        <v>63609</v>
      </c>
      <c r="C7" s="30" t="s">
        <v>47</v>
      </c>
      <c r="D7" s="46" t="s">
        <v>48</v>
      </c>
      <c r="E7" s="30" t="s">
        <v>49</v>
      </c>
      <c r="F7" s="30" t="s">
        <v>49</v>
      </c>
      <c r="G7" s="30" t="n">
        <v>24336969</v>
      </c>
      <c r="H7" s="29" t="s">
        <v>50</v>
      </c>
      <c r="I7" s="28" t="n">
        <v>22</v>
      </c>
      <c r="J7" s="28" t="n">
        <f aca="false">I7/100*40</f>
        <v>8.8</v>
      </c>
      <c r="K7" s="28" t="n">
        <v>22</v>
      </c>
      <c r="L7" s="28" t="n">
        <f aca="false">K7/100*40</f>
        <v>8.8</v>
      </c>
      <c r="M7" s="28" t="n">
        <v>40</v>
      </c>
      <c r="N7" s="28" t="n">
        <f aca="false">M7/100*40</f>
        <v>16</v>
      </c>
      <c r="O7" s="28" t="n">
        <v>40</v>
      </c>
      <c r="P7" s="28" t="n">
        <f aca="false">O7/100*60</f>
        <v>24</v>
      </c>
      <c r="Q7" s="28" t="n">
        <v>20</v>
      </c>
      <c r="R7" s="28" t="n">
        <f aca="false">Q7/100*60</f>
        <v>12</v>
      </c>
      <c r="S7" s="28" t="n">
        <v>20</v>
      </c>
      <c r="T7" s="28" t="n">
        <f aca="false">S7/100*60</f>
        <v>12</v>
      </c>
      <c r="U7" s="28" t="n">
        <f aca="false">J7+L7+N7+P7+R7+T7</f>
        <v>81.6</v>
      </c>
      <c r="V7" s="47"/>
      <c r="W7" s="47"/>
      <c r="X7" s="28" t="n">
        <v>0</v>
      </c>
      <c r="Y7" s="28" t="n">
        <v>0</v>
      </c>
      <c r="Z7" s="28" t="n">
        <f aca="false">U7+X7+Y7</f>
        <v>81.6</v>
      </c>
      <c r="AA7" s="32" t="n">
        <v>76408.2</v>
      </c>
      <c r="AB7" s="32" t="n">
        <v>76408.2</v>
      </c>
      <c r="AC7" s="32" t="n">
        <f aca="false">AA7/2</f>
        <v>38204.1</v>
      </c>
      <c r="AD7" s="33" t="s">
        <v>46</v>
      </c>
      <c r="AE7" s="33" t="s">
        <v>46</v>
      </c>
      <c r="AF7" s="33" t="s">
        <v>46</v>
      </c>
      <c r="AG7" s="33" t="n">
        <f aca="false">AK7*0.5</f>
        <v>19102.05</v>
      </c>
      <c r="AH7" s="33" t="n">
        <f aca="false">AK7*0.35</f>
        <v>13371.435</v>
      </c>
      <c r="AI7" s="33" t="n">
        <f aca="false">AK7-AG7-AH7</f>
        <v>5730.615</v>
      </c>
      <c r="AJ7" s="33" t="s">
        <v>46</v>
      </c>
      <c r="AK7" s="34" t="n">
        <v>38204.1</v>
      </c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</row>
    <row r="8" customFormat="false" ht="38.25" hidden="false" customHeight="true" outlineLevel="0" collapsed="false">
      <c r="A8" s="30" t="n">
        <v>91</v>
      </c>
      <c r="B8" s="30" t="n">
        <v>63823</v>
      </c>
      <c r="C8" s="30" t="s">
        <v>51</v>
      </c>
      <c r="D8" s="46" t="n">
        <v>2017820446</v>
      </c>
      <c r="E8" s="30" t="s">
        <v>52</v>
      </c>
      <c r="F8" s="30" t="s">
        <v>52</v>
      </c>
      <c r="G8" s="30" t="n">
        <v>24337064</v>
      </c>
      <c r="H8" s="29" t="s">
        <v>53</v>
      </c>
      <c r="I8" s="28" t="n">
        <v>22</v>
      </c>
      <c r="J8" s="28" t="n">
        <f aca="false">I8/100*40</f>
        <v>8.8</v>
      </c>
      <c r="K8" s="28" t="n">
        <v>22</v>
      </c>
      <c r="L8" s="28" t="n">
        <f aca="false">K8/100*40</f>
        <v>8.8</v>
      </c>
      <c r="M8" s="28" t="n">
        <v>40</v>
      </c>
      <c r="N8" s="28" t="n">
        <f aca="false">M8/100*40</f>
        <v>16</v>
      </c>
      <c r="O8" s="28" t="n">
        <v>30</v>
      </c>
      <c r="P8" s="28" t="n">
        <f aca="false">O8/100*60</f>
        <v>18</v>
      </c>
      <c r="Q8" s="28" t="n">
        <v>30</v>
      </c>
      <c r="R8" s="28" t="n">
        <f aca="false">Q8/100*60</f>
        <v>18</v>
      </c>
      <c r="S8" s="28" t="n">
        <v>20</v>
      </c>
      <c r="T8" s="28" t="n">
        <f aca="false">S8/100*60</f>
        <v>12</v>
      </c>
      <c r="U8" s="28" t="n">
        <f aca="false">J8+L8+N8+P8+R8+T8</f>
        <v>81.6</v>
      </c>
      <c r="V8" s="47"/>
      <c r="W8" s="47"/>
      <c r="X8" s="28" t="n">
        <v>0</v>
      </c>
      <c r="Y8" s="28" t="n">
        <v>0</v>
      </c>
      <c r="Z8" s="28" t="n">
        <f aca="false">U8+X8+Y8</f>
        <v>81.6</v>
      </c>
      <c r="AA8" s="32" t="n">
        <v>104920</v>
      </c>
      <c r="AB8" s="32" t="n">
        <v>104920</v>
      </c>
      <c r="AC8" s="32" t="n">
        <f aca="false">AA8/2</f>
        <v>52460</v>
      </c>
      <c r="AD8" s="33" t="s">
        <v>46</v>
      </c>
      <c r="AE8" s="33" t="s">
        <v>46</v>
      </c>
      <c r="AF8" s="33" t="s">
        <v>46</v>
      </c>
      <c r="AG8" s="33" t="n">
        <f aca="false">AK8*0.5</f>
        <v>26230</v>
      </c>
      <c r="AH8" s="33" t="n">
        <f aca="false">AK8*0.35</f>
        <v>18361</v>
      </c>
      <c r="AI8" s="33" t="n">
        <f aca="false">AK8-AG8-AH8</f>
        <v>7869</v>
      </c>
      <c r="AJ8" s="33" t="s">
        <v>46</v>
      </c>
      <c r="AK8" s="34" t="n">
        <v>52460</v>
      </c>
      <c r="AL8" s="51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</row>
    <row r="9" customFormat="false" ht="38.25" hidden="false" customHeight="true" outlineLevel="0" collapsed="false">
      <c r="A9" s="28" t="n">
        <v>92</v>
      </c>
      <c r="B9" s="29" t="n">
        <v>62492</v>
      </c>
      <c r="C9" s="30" t="s">
        <v>54</v>
      </c>
      <c r="D9" s="46" t="s">
        <v>55</v>
      </c>
      <c r="E9" s="30" t="s">
        <v>56</v>
      </c>
      <c r="F9" s="30" t="s">
        <v>56</v>
      </c>
      <c r="G9" s="30" t="n">
        <v>24338189</v>
      </c>
      <c r="H9" s="29" t="s">
        <v>57</v>
      </c>
      <c r="I9" s="28" t="n">
        <v>22</v>
      </c>
      <c r="J9" s="28" t="n">
        <f aca="false">I9/100*40</f>
        <v>8.8</v>
      </c>
      <c r="K9" s="28" t="n">
        <v>22</v>
      </c>
      <c r="L9" s="28" t="n">
        <f aca="false">K9/100*40</f>
        <v>8.8</v>
      </c>
      <c r="M9" s="28" t="n">
        <v>40</v>
      </c>
      <c r="N9" s="28" t="n">
        <f aca="false">M9/100*40</f>
        <v>16</v>
      </c>
      <c r="O9" s="28" t="n">
        <v>30</v>
      </c>
      <c r="P9" s="28" t="n">
        <f aca="false">O9/100*60</f>
        <v>18</v>
      </c>
      <c r="Q9" s="28" t="n">
        <v>30</v>
      </c>
      <c r="R9" s="28" t="n">
        <f aca="false">Q9/100*60</f>
        <v>18</v>
      </c>
      <c r="S9" s="28" t="n">
        <v>20</v>
      </c>
      <c r="T9" s="28" t="n">
        <f aca="false">S9/100*60</f>
        <v>12</v>
      </c>
      <c r="U9" s="28" t="n">
        <f aca="false">J9+L9+N9+P9+R9+T9</f>
        <v>81.6</v>
      </c>
      <c r="V9" s="47"/>
      <c r="W9" s="47"/>
      <c r="X9" s="28" t="n">
        <f aca="false">+V9+W9</f>
        <v>0</v>
      </c>
      <c r="Y9" s="28" t="n">
        <v>0</v>
      </c>
      <c r="Z9" s="28" t="n">
        <f aca="false">U9+X9+Y9</f>
        <v>81.6</v>
      </c>
      <c r="AA9" s="32" t="n">
        <v>240425.16</v>
      </c>
      <c r="AB9" s="32" t="n">
        <v>240425.16</v>
      </c>
      <c r="AC9" s="32" t="n">
        <f aca="false">AA9/2</f>
        <v>120212.58</v>
      </c>
      <c r="AD9" s="33" t="s">
        <v>46</v>
      </c>
      <c r="AE9" s="33" t="s">
        <v>46</v>
      </c>
      <c r="AF9" s="33" t="s">
        <v>46</v>
      </c>
      <c r="AG9" s="33" t="n">
        <f aca="false">AK9*0.5</f>
        <v>60106.29</v>
      </c>
      <c r="AH9" s="33" t="n">
        <f aca="false">AK9*0.35</f>
        <v>42074.403</v>
      </c>
      <c r="AI9" s="33" t="n">
        <f aca="false">AK9-AG9-AH9</f>
        <v>18031.887</v>
      </c>
      <c r="AJ9" s="33" t="s">
        <v>46</v>
      </c>
      <c r="AK9" s="34" t="n">
        <v>120212.58</v>
      </c>
      <c r="AL9" s="52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</row>
    <row r="10" customFormat="false" ht="38.25" hidden="false" customHeight="true" outlineLevel="0" collapsed="false">
      <c r="A10" s="28" t="n">
        <v>93</v>
      </c>
      <c r="B10" s="29" t="n">
        <v>62499</v>
      </c>
      <c r="C10" s="30" t="s">
        <v>58</v>
      </c>
      <c r="D10" s="46" t="s">
        <v>59</v>
      </c>
      <c r="E10" s="30" t="s">
        <v>60</v>
      </c>
      <c r="F10" s="30" t="s">
        <v>60</v>
      </c>
      <c r="G10" s="30" t="n">
        <v>24338873</v>
      </c>
      <c r="H10" s="29" t="s">
        <v>61</v>
      </c>
      <c r="I10" s="28" t="n">
        <v>22</v>
      </c>
      <c r="J10" s="28" t="n">
        <f aca="false">I10/100*40</f>
        <v>8.8</v>
      </c>
      <c r="K10" s="28" t="n">
        <v>22</v>
      </c>
      <c r="L10" s="28" t="n">
        <f aca="false">K10/100*40</f>
        <v>8.8</v>
      </c>
      <c r="M10" s="28" t="n">
        <v>40</v>
      </c>
      <c r="N10" s="28" t="n">
        <f aca="false">M10/100*40</f>
        <v>16</v>
      </c>
      <c r="O10" s="28" t="n">
        <v>30</v>
      </c>
      <c r="P10" s="28" t="n">
        <f aca="false">O10/100*60</f>
        <v>18</v>
      </c>
      <c r="Q10" s="28" t="n">
        <v>30</v>
      </c>
      <c r="R10" s="28" t="n">
        <f aca="false">Q10/100*60</f>
        <v>18</v>
      </c>
      <c r="S10" s="28" t="n">
        <v>20</v>
      </c>
      <c r="T10" s="28" t="n">
        <f aca="false">S10/100*60</f>
        <v>12</v>
      </c>
      <c r="U10" s="28" t="n">
        <f aca="false">J10+L10+N10+P10+R10+T10</f>
        <v>81.6</v>
      </c>
      <c r="V10" s="47"/>
      <c r="W10" s="47"/>
      <c r="X10" s="28" t="n">
        <f aca="false">+V10+W10</f>
        <v>0</v>
      </c>
      <c r="Y10" s="28" t="n">
        <v>0</v>
      </c>
      <c r="Z10" s="28" t="n">
        <f aca="false">U10+X10+Y10</f>
        <v>81.6</v>
      </c>
      <c r="AA10" s="32" t="n">
        <v>102688.32</v>
      </c>
      <c r="AB10" s="32" t="n">
        <v>102688.32</v>
      </c>
      <c r="AC10" s="32" t="n">
        <f aca="false">AA10/2</f>
        <v>51344.16</v>
      </c>
      <c r="AD10" s="33" t="s">
        <v>46</v>
      </c>
      <c r="AE10" s="33" t="s">
        <v>46</v>
      </c>
      <c r="AF10" s="33" t="s">
        <v>46</v>
      </c>
      <c r="AG10" s="33" t="n">
        <f aca="false">AK10*0.5</f>
        <v>25672.08</v>
      </c>
      <c r="AH10" s="33" t="n">
        <f aca="false">AK10*0.35</f>
        <v>17970.456</v>
      </c>
      <c r="AI10" s="33" t="n">
        <f aca="false">AK10-AG10-AH10</f>
        <v>7701.624</v>
      </c>
      <c r="AJ10" s="33" t="s">
        <v>46</v>
      </c>
      <c r="AK10" s="34" t="n">
        <v>51344.16</v>
      </c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</row>
    <row r="11" customFormat="false" ht="38.25" hidden="false" customHeight="true" outlineLevel="0" collapsed="false">
      <c r="A11" s="28" t="n">
        <v>94</v>
      </c>
      <c r="B11" s="29" t="n">
        <v>62723</v>
      </c>
      <c r="C11" s="30" t="s">
        <v>62</v>
      </c>
      <c r="D11" s="46" t="s">
        <v>63</v>
      </c>
      <c r="E11" s="30" t="s">
        <v>64</v>
      </c>
      <c r="F11" s="30" t="s">
        <v>64</v>
      </c>
      <c r="G11" s="30" t="n">
        <v>24337151</v>
      </c>
      <c r="H11" s="29" t="s">
        <v>65</v>
      </c>
      <c r="I11" s="28" t="n">
        <v>22</v>
      </c>
      <c r="J11" s="28" t="n">
        <f aca="false">I11/100*40</f>
        <v>8.8</v>
      </c>
      <c r="K11" s="28" t="n">
        <v>22</v>
      </c>
      <c r="L11" s="28" t="n">
        <f aca="false">K11/100*40</f>
        <v>8.8</v>
      </c>
      <c r="M11" s="28" t="n">
        <v>40</v>
      </c>
      <c r="N11" s="28" t="n">
        <f aca="false">M11/100*40</f>
        <v>16</v>
      </c>
      <c r="O11" s="28" t="n">
        <v>30</v>
      </c>
      <c r="P11" s="28" t="n">
        <f aca="false">O11/100*60</f>
        <v>18</v>
      </c>
      <c r="Q11" s="28" t="n">
        <v>30</v>
      </c>
      <c r="R11" s="28" t="n">
        <f aca="false">Q11/100*60</f>
        <v>18</v>
      </c>
      <c r="S11" s="28" t="n">
        <v>20</v>
      </c>
      <c r="T11" s="28" t="n">
        <f aca="false">S11/100*60</f>
        <v>12</v>
      </c>
      <c r="U11" s="28" t="n">
        <f aca="false">J11+L11+N11+P11+R11+T11</f>
        <v>81.6</v>
      </c>
      <c r="V11" s="47"/>
      <c r="W11" s="47"/>
      <c r="X11" s="28" t="n">
        <f aca="false">+V11+W11</f>
        <v>0</v>
      </c>
      <c r="Y11" s="28" t="n">
        <v>0</v>
      </c>
      <c r="Z11" s="28" t="n">
        <f aca="false">U11+X11+Y11</f>
        <v>81.6</v>
      </c>
      <c r="AA11" s="32" t="n">
        <v>395775.49</v>
      </c>
      <c r="AB11" s="32" t="n">
        <v>395775.49</v>
      </c>
      <c r="AC11" s="32" t="n">
        <f aca="false">AA11/2</f>
        <v>197887.745</v>
      </c>
      <c r="AD11" s="33" t="s">
        <v>46</v>
      </c>
      <c r="AE11" s="33" t="s">
        <v>46</v>
      </c>
      <c r="AF11" s="33" t="s">
        <v>46</v>
      </c>
      <c r="AG11" s="33" t="n">
        <f aca="false">AK11*0.5</f>
        <v>98943.8725</v>
      </c>
      <c r="AH11" s="33" t="n">
        <f aca="false">AK11*0.35</f>
        <v>69260.71075</v>
      </c>
      <c r="AI11" s="33" t="n">
        <f aca="false">AK11-AG11-AH11</f>
        <v>29683.16175</v>
      </c>
      <c r="AJ11" s="33" t="s">
        <v>46</v>
      </c>
      <c r="AK11" s="34" t="n">
        <v>197887.745</v>
      </c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</row>
    <row r="12" customFormat="false" ht="38.25" hidden="false" customHeight="true" outlineLevel="0" collapsed="false">
      <c r="A12" s="47" t="n">
        <v>95</v>
      </c>
      <c r="B12" s="29" t="n">
        <v>62984</v>
      </c>
      <c r="C12" s="30" t="s">
        <v>66</v>
      </c>
      <c r="D12" s="46" t="s">
        <v>67</v>
      </c>
      <c r="E12" s="30" t="s">
        <v>68</v>
      </c>
      <c r="F12" s="30" t="s">
        <v>68</v>
      </c>
      <c r="G12" s="30" t="n">
        <v>24337201</v>
      </c>
      <c r="H12" s="29" t="s">
        <v>69</v>
      </c>
      <c r="I12" s="28" t="n">
        <v>22</v>
      </c>
      <c r="J12" s="28" t="n">
        <f aca="false">I12/100*40</f>
        <v>8.8</v>
      </c>
      <c r="K12" s="28" t="n">
        <v>22</v>
      </c>
      <c r="L12" s="28" t="n">
        <f aca="false">K12/100*40</f>
        <v>8.8</v>
      </c>
      <c r="M12" s="28" t="n">
        <v>40</v>
      </c>
      <c r="N12" s="28" t="n">
        <f aca="false">M12/100*40</f>
        <v>16</v>
      </c>
      <c r="O12" s="28" t="n">
        <v>30</v>
      </c>
      <c r="P12" s="28" t="n">
        <f aca="false">O12/100*60</f>
        <v>18</v>
      </c>
      <c r="Q12" s="28" t="n">
        <v>30</v>
      </c>
      <c r="R12" s="28" t="n">
        <f aca="false">Q12/100*60</f>
        <v>18</v>
      </c>
      <c r="S12" s="28" t="n">
        <v>20</v>
      </c>
      <c r="T12" s="28" t="n">
        <f aca="false">S12/100*60</f>
        <v>12</v>
      </c>
      <c r="U12" s="28" t="n">
        <f aca="false">J12+L12+N12+P12+R12+T12</f>
        <v>81.6</v>
      </c>
      <c r="V12" s="47"/>
      <c r="W12" s="47"/>
      <c r="X12" s="28" t="n">
        <f aca="false">+V12+W12</f>
        <v>0</v>
      </c>
      <c r="Y12" s="28" t="n">
        <v>0</v>
      </c>
      <c r="Z12" s="28" t="n">
        <f aca="false">Y12+X12+U12</f>
        <v>81.6</v>
      </c>
      <c r="AA12" s="32" t="n">
        <v>195096</v>
      </c>
      <c r="AB12" s="32" t="n">
        <f aca="false">AA12</f>
        <v>195096</v>
      </c>
      <c r="AC12" s="32" t="n">
        <f aca="false">AA12/2</f>
        <v>97548</v>
      </c>
      <c r="AD12" s="33" t="s">
        <v>46</v>
      </c>
      <c r="AE12" s="33" t="s">
        <v>46</v>
      </c>
      <c r="AF12" s="33" t="s">
        <v>46</v>
      </c>
      <c r="AG12" s="33" t="n">
        <f aca="false">AK12*0.5</f>
        <v>48774</v>
      </c>
      <c r="AH12" s="33" t="n">
        <f aca="false">AK12*0.35</f>
        <v>34141.8</v>
      </c>
      <c r="AI12" s="33" t="n">
        <f aca="false">AK12-AG12-AH12</f>
        <v>14632.2</v>
      </c>
      <c r="AJ12" s="33" t="s">
        <v>46</v>
      </c>
      <c r="AK12" s="34" t="n">
        <v>97548</v>
      </c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</row>
    <row r="13" customFormat="false" ht="38.25" hidden="false" customHeight="true" outlineLevel="0" collapsed="false">
      <c r="A13" s="28" t="n">
        <v>96</v>
      </c>
      <c r="B13" s="29" t="n">
        <v>63661</v>
      </c>
      <c r="C13" s="30" t="s">
        <v>70</v>
      </c>
      <c r="D13" s="46" t="s">
        <v>71</v>
      </c>
      <c r="E13" s="30" t="s">
        <v>72</v>
      </c>
      <c r="F13" s="30" t="s">
        <v>72</v>
      </c>
      <c r="G13" s="30" t="n">
        <v>24337553</v>
      </c>
      <c r="H13" s="29" t="s">
        <v>73</v>
      </c>
      <c r="I13" s="28" t="n">
        <v>22</v>
      </c>
      <c r="J13" s="28" t="n">
        <f aca="false">I13/100*40</f>
        <v>8.8</v>
      </c>
      <c r="K13" s="28" t="n">
        <v>22</v>
      </c>
      <c r="L13" s="28" t="n">
        <f aca="false">K13/100*40</f>
        <v>8.8</v>
      </c>
      <c r="M13" s="28" t="n">
        <v>40</v>
      </c>
      <c r="N13" s="28" t="n">
        <f aca="false">M13/100*40</f>
        <v>16</v>
      </c>
      <c r="O13" s="28" t="n">
        <v>30</v>
      </c>
      <c r="P13" s="28" t="n">
        <f aca="false">O13/100*60</f>
        <v>18</v>
      </c>
      <c r="Q13" s="28" t="n">
        <v>30</v>
      </c>
      <c r="R13" s="28" t="n">
        <f aca="false">Q13/100*60</f>
        <v>18</v>
      </c>
      <c r="S13" s="28" t="n">
        <v>20</v>
      </c>
      <c r="T13" s="28" t="n">
        <f aca="false">S13/100*60</f>
        <v>12</v>
      </c>
      <c r="U13" s="28" t="n">
        <f aca="false">J13+L13+N13+P13+R13+T13</f>
        <v>81.6</v>
      </c>
      <c r="V13" s="47"/>
      <c r="W13" s="47"/>
      <c r="X13" s="28" t="n">
        <f aca="false">+V13+W13</f>
        <v>0</v>
      </c>
      <c r="Y13" s="28" t="n">
        <v>0</v>
      </c>
      <c r="Z13" s="28" t="n">
        <f aca="false">Y13+X13+U13</f>
        <v>81.6</v>
      </c>
      <c r="AA13" s="32" t="n">
        <v>94038.43</v>
      </c>
      <c r="AB13" s="32" t="n">
        <f aca="false">AA13</f>
        <v>94038.43</v>
      </c>
      <c r="AC13" s="32" t="n">
        <f aca="false">AA13/2</f>
        <v>47019.215</v>
      </c>
      <c r="AD13" s="33" t="s">
        <v>46</v>
      </c>
      <c r="AE13" s="33" t="s">
        <v>46</v>
      </c>
      <c r="AF13" s="33" t="s">
        <v>46</v>
      </c>
      <c r="AG13" s="33" t="n">
        <f aca="false">AK13*0.5</f>
        <v>23509.6075</v>
      </c>
      <c r="AH13" s="33" t="n">
        <f aca="false">AK13*0.35</f>
        <v>16456.72525</v>
      </c>
      <c r="AI13" s="33" t="n">
        <f aca="false">AK13-AG13-AH13</f>
        <v>7052.88225</v>
      </c>
      <c r="AJ13" s="33" t="s">
        <v>46</v>
      </c>
      <c r="AK13" s="34" t="n">
        <v>47019.215</v>
      </c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</row>
    <row r="14" customFormat="false" ht="38.25" hidden="false" customHeight="true" outlineLevel="0" collapsed="false">
      <c r="A14" s="28" t="n">
        <v>97</v>
      </c>
      <c r="B14" s="29" t="n">
        <v>63706</v>
      </c>
      <c r="C14" s="30" t="s">
        <v>74</v>
      </c>
      <c r="D14" s="46" t="s">
        <v>75</v>
      </c>
      <c r="E14" s="30" t="s">
        <v>76</v>
      </c>
      <c r="F14" s="30" t="s">
        <v>76</v>
      </c>
      <c r="G14" s="30" t="n">
        <v>24339145</v>
      </c>
      <c r="H14" s="29" t="s">
        <v>77</v>
      </c>
      <c r="I14" s="28" t="n">
        <v>22</v>
      </c>
      <c r="J14" s="28" t="n">
        <f aca="false">I14/100*40</f>
        <v>8.8</v>
      </c>
      <c r="K14" s="28" t="n">
        <v>22</v>
      </c>
      <c r="L14" s="28" t="n">
        <f aca="false">K14/100*40</f>
        <v>8.8</v>
      </c>
      <c r="M14" s="28" t="n">
        <v>40</v>
      </c>
      <c r="N14" s="28" t="n">
        <f aca="false">M14/100*40</f>
        <v>16</v>
      </c>
      <c r="O14" s="28" t="n">
        <v>30</v>
      </c>
      <c r="P14" s="28" t="n">
        <f aca="false">O14/100*60</f>
        <v>18</v>
      </c>
      <c r="Q14" s="28" t="n">
        <v>30</v>
      </c>
      <c r="R14" s="28" t="n">
        <f aca="false">Q14/100*60</f>
        <v>18</v>
      </c>
      <c r="S14" s="28" t="n">
        <v>20</v>
      </c>
      <c r="T14" s="28" t="n">
        <f aca="false">S14/100*60</f>
        <v>12</v>
      </c>
      <c r="U14" s="28" t="n">
        <f aca="false">J14+L14+N14+P14+R14+T14</f>
        <v>81.6</v>
      </c>
      <c r="V14" s="47"/>
      <c r="W14" s="47"/>
      <c r="X14" s="28" t="n">
        <f aca="false">+V14+W14</f>
        <v>0</v>
      </c>
      <c r="Y14" s="28" t="n">
        <v>0</v>
      </c>
      <c r="Z14" s="28" t="n">
        <f aca="false">Y14+X14+U14</f>
        <v>81.6</v>
      </c>
      <c r="AA14" s="32" t="n">
        <v>163655</v>
      </c>
      <c r="AB14" s="32" t="n">
        <f aca="false">AA14</f>
        <v>163655</v>
      </c>
      <c r="AC14" s="32" t="n">
        <f aca="false">AA14/2</f>
        <v>81827.5</v>
      </c>
      <c r="AD14" s="33" t="s">
        <v>46</v>
      </c>
      <c r="AE14" s="33" t="s">
        <v>46</v>
      </c>
      <c r="AF14" s="33" t="s">
        <v>46</v>
      </c>
      <c r="AG14" s="33" t="n">
        <f aca="false">AK14*0.5</f>
        <v>40913.75</v>
      </c>
      <c r="AH14" s="33" t="n">
        <f aca="false">AK14*0.35</f>
        <v>28639.625</v>
      </c>
      <c r="AI14" s="33" t="n">
        <f aca="false">AK14-AG14-AH14</f>
        <v>12274.125</v>
      </c>
      <c r="AJ14" s="33" t="s">
        <v>46</v>
      </c>
      <c r="AK14" s="34" t="n">
        <v>81827.5</v>
      </c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</row>
    <row r="15" s="44" customFormat="true" ht="38.25" hidden="false" customHeight="true" outlineLevel="0" collapsed="false">
      <c r="A15" s="28" t="n">
        <v>98</v>
      </c>
      <c r="B15" s="29" t="n">
        <v>62531</v>
      </c>
      <c r="C15" s="30" t="s">
        <v>78</v>
      </c>
      <c r="D15" s="46" t="s">
        <v>79</v>
      </c>
      <c r="E15" s="30" t="s">
        <v>80</v>
      </c>
      <c r="F15" s="30" t="s">
        <v>80</v>
      </c>
      <c r="G15" s="30" t="n">
        <v>24339628</v>
      </c>
      <c r="H15" s="29" t="s">
        <v>81</v>
      </c>
      <c r="I15" s="28" t="n">
        <v>22</v>
      </c>
      <c r="J15" s="28" t="n">
        <f aca="false">I15/100*40</f>
        <v>8.8</v>
      </c>
      <c r="K15" s="28" t="n">
        <v>22</v>
      </c>
      <c r="L15" s="28" t="n">
        <f aca="false">K15/100*40</f>
        <v>8.8</v>
      </c>
      <c r="M15" s="28" t="n">
        <v>40</v>
      </c>
      <c r="N15" s="28" t="n">
        <f aca="false">M15/100*40</f>
        <v>16</v>
      </c>
      <c r="O15" s="28" t="n">
        <v>30</v>
      </c>
      <c r="P15" s="28" t="n">
        <f aca="false">O15/100*60</f>
        <v>18</v>
      </c>
      <c r="Q15" s="28" t="n">
        <v>30</v>
      </c>
      <c r="R15" s="28" t="n">
        <f aca="false">Q15/100*60</f>
        <v>18</v>
      </c>
      <c r="S15" s="28" t="n">
        <v>20</v>
      </c>
      <c r="T15" s="28" t="n">
        <f aca="false">S15/100*60</f>
        <v>12</v>
      </c>
      <c r="U15" s="28" t="n">
        <f aca="false">J15+L15+N15+P15+R15+T15</f>
        <v>81.6</v>
      </c>
      <c r="V15" s="28"/>
      <c r="W15" s="47"/>
      <c r="X15" s="28" t="n">
        <f aca="false">+V15+W15</f>
        <v>0</v>
      </c>
      <c r="Y15" s="28" t="n">
        <v>0</v>
      </c>
      <c r="Z15" s="28" t="n">
        <f aca="false">Y15+X15+U15</f>
        <v>81.6</v>
      </c>
      <c r="AA15" s="32" t="n">
        <v>317061</v>
      </c>
      <c r="AB15" s="32" t="n">
        <f aca="false">AA15</f>
        <v>317061</v>
      </c>
      <c r="AC15" s="32" t="n">
        <f aca="false">AA15/2</f>
        <v>158530.5</v>
      </c>
      <c r="AD15" s="33" t="s">
        <v>46</v>
      </c>
      <c r="AE15" s="33" t="s">
        <v>46</v>
      </c>
      <c r="AF15" s="33" t="s">
        <v>46</v>
      </c>
      <c r="AG15" s="33" t="n">
        <f aca="false">AK15*0.5</f>
        <v>79265.25</v>
      </c>
      <c r="AH15" s="33" t="n">
        <f aca="false">AK15*0.35</f>
        <v>55485.675</v>
      </c>
      <c r="AI15" s="33" t="n">
        <f aca="false">AK15-AG15-AH15</f>
        <v>23779.575</v>
      </c>
      <c r="AJ15" s="33" t="s">
        <v>46</v>
      </c>
      <c r="AK15" s="34" t="n">
        <v>158530.5</v>
      </c>
    </row>
    <row r="16" customFormat="false" ht="38.25" hidden="false" customHeight="true" outlineLevel="0" collapsed="false">
      <c r="A16" s="47" t="n">
        <v>99</v>
      </c>
      <c r="B16" s="29" t="n">
        <v>62408</v>
      </c>
      <c r="C16" s="30" t="s">
        <v>82</v>
      </c>
      <c r="D16" s="46" t="s">
        <v>83</v>
      </c>
      <c r="E16" s="30" t="s">
        <v>84</v>
      </c>
      <c r="F16" s="30" t="s">
        <v>84</v>
      </c>
      <c r="G16" s="30" t="n">
        <v>24339647</v>
      </c>
      <c r="H16" s="29" t="s">
        <v>85</v>
      </c>
      <c r="I16" s="28" t="n">
        <v>22</v>
      </c>
      <c r="J16" s="28" t="n">
        <f aca="false">I16/100*40</f>
        <v>8.8</v>
      </c>
      <c r="K16" s="28" t="n">
        <v>30</v>
      </c>
      <c r="L16" s="28" t="n">
        <f aca="false">K16/100*40</f>
        <v>12</v>
      </c>
      <c r="M16" s="28" t="n">
        <v>40</v>
      </c>
      <c r="N16" s="28" t="n">
        <f aca="false">M16/100*40</f>
        <v>16</v>
      </c>
      <c r="O16" s="28" t="n">
        <v>20</v>
      </c>
      <c r="P16" s="28" t="n">
        <f aca="false">O16/100*60</f>
        <v>12</v>
      </c>
      <c r="Q16" s="28" t="n">
        <v>30</v>
      </c>
      <c r="R16" s="28" t="n">
        <f aca="false">Q16/100*60</f>
        <v>18</v>
      </c>
      <c r="S16" s="28" t="n">
        <v>20</v>
      </c>
      <c r="T16" s="28" t="n">
        <f aca="false">S16/100*60</f>
        <v>12</v>
      </c>
      <c r="U16" s="28" t="n">
        <f aca="false">J16+L16+N16+P16+R16+T16</f>
        <v>78.8</v>
      </c>
      <c r="V16" s="47"/>
      <c r="W16" s="47"/>
      <c r="X16" s="28" t="n">
        <f aca="false">+V16+W16</f>
        <v>0</v>
      </c>
      <c r="Y16" s="28" t="n">
        <v>2.5</v>
      </c>
      <c r="Z16" s="28" t="n">
        <f aca="false">Y16+X16+U16</f>
        <v>81.3</v>
      </c>
      <c r="AA16" s="32" t="n">
        <v>144054.73</v>
      </c>
      <c r="AB16" s="32" t="n">
        <f aca="false">AA16</f>
        <v>144054.73</v>
      </c>
      <c r="AC16" s="32" t="n">
        <f aca="false">AA16/2</f>
        <v>72027.365</v>
      </c>
      <c r="AD16" s="33" t="s">
        <v>46</v>
      </c>
      <c r="AE16" s="33" t="s">
        <v>46</v>
      </c>
      <c r="AF16" s="33" t="s">
        <v>46</v>
      </c>
      <c r="AG16" s="33" t="n">
        <f aca="false">AK16*0.5</f>
        <v>36013.6825</v>
      </c>
      <c r="AH16" s="33" t="n">
        <f aca="false">AK16*0.35</f>
        <v>25209.57775</v>
      </c>
      <c r="AI16" s="33" t="n">
        <f aca="false">AK16-AG16-AH16</f>
        <v>10804.10475</v>
      </c>
      <c r="AJ16" s="33" t="s">
        <v>46</v>
      </c>
      <c r="AK16" s="34" t="n">
        <v>72027.365</v>
      </c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</row>
    <row r="17" customFormat="false" ht="38.25" hidden="false" customHeight="true" outlineLevel="0" collapsed="false">
      <c r="A17" s="28" t="n">
        <v>100</v>
      </c>
      <c r="B17" s="29" t="n">
        <v>62899</v>
      </c>
      <c r="C17" s="30" t="s">
        <v>86</v>
      </c>
      <c r="D17" s="46" t="s">
        <v>87</v>
      </c>
      <c r="E17" s="30" t="s">
        <v>88</v>
      </c>
      <c r="F17" s="30" t="s">
        <v>88</v>
      </c>
      <c r="G17" s="30" t="n">
        <v>24339664</v>
      </c>
      <c r="H17" s="29" t="s">
        <v>89</v>
      </c>
      <c r="I17" s="28" t="n">
        <v>22</v>
      </c>
      <c r="J17" s="28" t="n">
        <f aca="false">I17/100*40</f>
        <v>8.8</v>
      </c>
      <c r="K17" s="28" t="n">
        <v>30</v>
      </c>
      <c r="L17" s="28" t="n">
        <f aca="false">K17/100*40</f>
        <v>12</v>
      </c>
      <c r="M17" s="28" t="n">
        <v>40</v>
      </c>
      <c r="N17" s="28" t="n">
        <f aca="false">M17/100*40</f>
        <v>16</v>
      </c>
      <c r="O17" s="28" t="n">
        <v>20</v>
      </c>
      <c r="P17" s="28" t="n">
        <f aca="false">O17/100*60</f>
        <v>12</v>
      </c>
      <c r="Q17" s="28" t="n">
        <v>30</v>
      </c>
      <c r="R17" s="28" t="n">
        <f aca="false">Q17/100*60</f>
        <v>18</v>
      </c>
      <c r="S17" s="28" t="n">
        <v>20</v>
      </c>
      <c r="T17" s="28" t="n">
        <f aca="false">S17/100*60</f>
        <v>12</v>
      </c>
      <c r="U17" s="28" t="n">
        <f aca="false">J17+L17+N17+P17+R17+T17</f>
        <v>78.8</v>
      </c>
      <c r="V17" s="47"/>
      <c r="W17" s="47"/>
      <c r="X17" s="28" t="n">
        <f aca="false">+V17+W17</f>
        <v>0</v>
      </c>
      <c r="Y17" s="28" t="n">
        <v>2.5</v>
      </c>
      <c r="Z17" s="28" t="n">
        <f aca="false">Y17+X17+U17</f>
        <v>81.3</v>
      </c>
      <c r="AA17" s="32" t="n">
        <v>304850</v>
      </c>
      <c r="AB17" s="32" t="n">
        <f aca="false">AA17</f>
        <v>304850</v>
      </c>
      <c r="AC17" s="32" t="n">
        <f aca="false">AA17/2</f>
        <v>152425</v>
      </c>
      <c r="AD17" s="33" t="s">
        <v>46</v>
      </c>
      <c r="AE17" s="33" t="s">
        <v>46</v>
      </c>
      <c r="AF17" s="33" t="s">
        <v>46</v>
      </c>
      <c r="AG17" s="33" t="n">
        <f aca="false">AK17*0.5</f>
        <v>76212.5</v>
      </c>
      <c r="AH17" s="33" t="n">
        <f aca="false">AK17*0.35</f>
        <v>53348.75</v>
      </c>
      <c r="AI17" s="33" t="n">
        <f aca="false">AK17-AG17-AH17</f>
        <v>22863.75</v>
      </c>
      <c r="AJ17" s="33" t="s">
        <v>46</v>
      </c>
      <c r="AK17" s="34" t="n">
        <v>152425</v>
      </c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</row>
    <row r="18" customFormat="false" ht="38.25" hidden="false" customHeight="true" outlineLevel="0" collapsed="false">
      <c r="A18" s="28" t="n">
        <v>101</v>
      </c>
      <c r="B18" s="29" t="n">
        <v>63049</v>
      </c>
      <c r="C18" s="30" t="s">
        <v>90</v>
      </c>
      <c r="D18" s="46" t="s">
        <v>91</v>
      </c>
      <c r="E18" s="30" t="s">
        <v>92</v>
      </c>
      <c r="F18" s="30" t="s">
        <v>92</v>
      </c>
      <c r="G18" s="30" t="n">
        <v>24339769</v>
      </c>
      <c r="H18" s="29" t="s">
        <v>93</v>
      </c>
      <c r="I18" s="28" t="n">
        <v>15</v>
      </c>
      <c r="J18" s="28" t="n">
        <f aca="false">I18/100*40</f>
        <v>6</v>
      </c>
      <c r="K18" s="28" t="n">
        <v>22</v>
      </c>
      <c r="L18" s="28" t="n">
        <f aca="false">K18/100*40</f>
        <v>8.8</v>
      </c>
      <c r="M18" s="28" t="n">
        <v>40</v>
      </c>
      <c r="N18" s="28" t="n">
        <f aca="false">M18/100*40</f>
        <v>16</v>
      </c>
      <c r="O18" s="28" t="n">
        <v>30</v>
      </c>
      <c r="P18" s="28" t="n">
        <f aca="false">O18/100*60</f>
        <v>18</v>
      </c>
      <c r="Q18" s="28" t="n">
        <v>30</v>
      </c>
      <c r="R18" s="28" t="n">
        <f aca="false">Q18/100*60</f>
        <v>18</v>
      </c>
      <c r="S18" s="28" t="n">
        <v>20</v>
      </c>
      <c r="T18" s="28" t="n">
        <f aca="false">S18/100*60</f>
        <v>12</v>
      </c>
      <c r="U18" s="28" t="n">
        <f aca="false">J18+L18+N18+P18+R18+T18</f>
        <v>78.8</v>
      </c>
      <c r="V18" s="47"/>
      <c r="W18" s="47"/>
      <c r="X18" s="28" t="n">
        <f aca="false">+V18+W18</f>
        <v>0</v>
      </c>
      <c r="Y18" s="28" t="n">
        <v>2.5</v>
      </c>
      <c r="Z18" s="28" t="n">
        <f aca="false">Y18+X18+U18</f>
        <v>81.3</v>
      </c>
      <c r="AA18" s="32" t="n">
        <v>128544</v>
      </c>
      <c r="AB18" s="32" t="n">
        <f aca="false">AA18</f>
        <v>128544</v>
      </c>
      <c r="AC18" s="32" t="n">
        <f aca="false">AA18/2</f>
        <v>64272</v>
      </c>
      <c r="AD18" s="33" t="s">
        <v>46</v>
      </c>
      <c r="AE18" s="33" t="s">
        <v>46</v>
      </c>
      <c r="AF18" s="33" t="s">
        <v>46</v>
      </c>
      <c r="AG18" s="33" t="n">
        <f aca="false">AK18*0.5</f>
        <v>32136</v>
      </c>
      <c r="AH18" s="33" t="n">
        <f aca="false">AK18*0.35</f>
        <v>22495.2</v>
      </c>
      <c r="AI18" s="33" t="n">
        <f aca="false">AK18-AG18-AH18</f>
        <v>9640.8</v>
      </c>
      <c r="AJ18" s="33" t="s">
        <v>46</v>
      </c>
      <c r="AK18" s="34" t="n">
        <v>64272</v>
      </c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</row>
    <row r="19" customFormat="false" ht="38.25" hidden="false" customHeight="true" outlineLevel="0" collapsed="false">
      <c r="A19" s="28" t="n">
        <v>102</v>
      </c>
      <c r="B19" s="29" t="n">
        <v>63129</v>
      </c>
      <c r="C19" s="30" t="s">
        <v>94</v>
      </c>
      <c r="D19" s="46" t="s">
        <v>95</v>
      </c>
      <c r="E19" s="30" t="s">
        <v>96</v>
      </c>
      <c r="F19" s="30" t="s">
        <v>96</v>
      </c>
      <c r="G19" s="30" t="n">
        <v>24340026</v>
      </c>
      <c r="H19" s="29" t="s">
        <v>97</v>
      </c>
      <c r="I19" s="28" t="n">
        <v>22</v>
      </c>
      <c r="J19" s="28" t="n">
        <f aca="false">I19/100*40</f>
        <v>8.8</v>
      </c>
      <c r="K19" s="28" t="n">
        <v>30</v>
      </c>
      <c r="L19" s="28" t="n">
        <f aca="false">K19/100*40</f>
        <v>12</v>
      </c>
      <c r="M19" s="28" t="n">
        <v>40</v>
      </c>
      <c r="N19" s="28" t="n">
        <f aca="false">M19/100*40</f>
        <v>16</v>
      </c>
      <c r="O19" s="28" t="n">
        <v>20</v>
      </c>
      <c r="P19" s="28" t="n">
        <f aca="false">O19/100*60</f>
        <v>12</v>
      </c>
      <c r="Q19" s="28" t="n">
        <v>30</v>
      </c>
      <c r="R19" s="28" t="n">
        <f aca="false">Q19/100*60</f>
        <v>18</v>
      </c>
      <c r="S19" s="28" t="n">
        <v>20</v>
      </c>
      <c r="T19" s="28" t="n">
        <f aca="false">S19/100*60</f>
        <v>12</v>
      </c>
      <c r="U19" s="28" t="n">
        <f aca="false">J19+L19+N19+P19+R19+T19</f>
        <v>78.8</v>
      </c>
      <c r="V19" s="47"/>
      <c r="W19" s="47"/>
      <c r="X19" s="28" t="n">
        <f aca="false">+V19+W19</f>
        <v>0</v>
      </c>
      <c r="Y19" s="28" t="n">
        <v>2.5</v>
      </c>
      <c r="Z19" s="28" t="n">
        <f aca="false">Y19+X19+U19</f>
        <v>81.3</v>
      </c>
      <c r="AA19" s="32" t="n">
        <v>152122.65</v>
      </c>
      <c r="AB19" s="32" t="n">
        <f aca="false">AA19</f>
        <v>152122.65</v>
      </c>
      <c r="AC19" s="32" t="n">
        <f aca="false">AA19/2</f>
        <v>76061.325</v>
      </c>
      <c r="AD19" s="33" t="s">
        <v>46</v>
      </c>
      <c r="AE19" s="33" t="s">
        <v>46</v>
      </c>
      <c r="AF19" s="33" t="s">
        <v>46</v>
      </c>
      <c r="AG19" s="33" t="n">
        <f aca="false">AK19*0.5</f>
        <v>38030.6625</v>
      </c>
      <c r="AH19" s="33" t="n">
        <f aca="false">AK19*0.35</f>
        <v>26621.46375</v>
      </c>
      <c r="AI19" s="33" t="n">
        <f aca="false">AK19-AG19-AH19</f>
        <v>11409.19875</v>
      </c>
      <c r="AJ19" s="33" t="s">
        <v>46</v>
      </c>
      <c r="AK19" s="34" t="n">
        <v>76061.325</v>
      </c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</row>
    <row r="20" customFormat="false" ht="38.25" hidden="false" customHeight="true" outlineLevel="0" collapsed="false">
      <c r="A20" s="47" t="n">
        <v>103</v>
      </c>
      <c r="B20" s="29" t="n">
        <v>63600</v>
      </c>
      <c r="C20" s="30" t="s">
        <v>98</v>
      </c>
      <c r="D20" s="46" t="s">
        <v>99</v>
      </c>
      <c r="E20" s="30" t="s">
        <v>100</v>
      </c>
      <c r="F20" s="30" t="s">
        <v>100</v>
      </c>
      <c r="G20" s="30" t="n">
        <v>24343411</v>
      </c>
      <c r="H20" s="29" t="s">
        <v>101</v>
      </c>
      <c r="I20" s="28" t="n">
        <v>22</v>
      </c>
      <c r="J20" s="28" t="n">
        <f aca="false">I20/100*40</f>
        <v>8.8</v>
      </c>
      <c r="K20" s="28" t="n">
        <v>15</v>
      </c>
      <c r="L20" s="28" t="n">
        <f aca="false">K20/100*40</f>
        <v>6</v>
      </c>
      <c r="M20" s="28" t="n">
        <v>40</v>
      </c>
      <c r="N20" s="28" t="n">
        <f aca="false">M20/100*40</f>
        <v>16</v>
      </c>
      <c r="O20" s="28" t="n">
        <v>20</v>
      </c>
      <c r="P20" s="28" t="n">
        <f aca="false">O20/100*60</f>
        <v>12</v>
      </c>
      <c r="Q20" s="28" t="n">
        <v>40</v>
      </c>
      <c r="R20" s="28" t="n">
        <f aca="false">Q20/100*60</f>
        <v>24</v>
      </c>
      <c r="S20" s="28" t="n">
        <v>20</v>
      </c>
      <c r="T20" s="28" t="n">
        <f aca="false">S20/100*60</f>
        <v>12</v>
      </c>
      <c r="U20" s="28" t="n">
        <f aca="false">J20+L20+N20+P20+R20+T20</f>
        <v>78.8</v>
      </c>
      <c r="V20" s="47"/>
      <c r="W20" s="47"/>
      <c r="X20" s="28" t="n">
        <f aca="false">+V20+W20</f>
        <v>0</v>
      </c>
      <c r="Y20" s="28" t="n">
        <v>2.5</v>
      </c>
      <c r="Z20" s="28" t="n">
        <f aca="false">Y20+X20+U20</f>
        <v>81.3</v>
      </c>
      <c r="AA20" s="32" t="n">
        <v>252991</v>
      </c>
      <c r="AB20" s="32" t="n">
        <f aca="false">AA20</f>
        <v>252991</v>
      </c>
      <c r="AC20" s="32" t="n">
        <f aca="false">AA20/2</f>
        <v>126495.5</v>
      </c>
      <c r="AD20" s="33" t="s">
        <v>46</v>
      </c>
      <c r="AE20" s="33" t="s">
        <v>46</v>
      </c>
      <c r="AF20" s="33" t="s">
        <v>46</v>
      </c>
      <c r="AG20" s="33" t="n">
        <f aca="false">AK20*0.5</f>
        <v>63247.75</v>
      </c>
      <c r="AH20" s="33" t="n">
        <f aca="false">AK20*0.35</f>
        <v>44273.425</v>
      </c>
      <c r="AI20" s="33" t="n">
        <f aca="false">AK20-AG20-AH20</f>
        <v>18974.325</v>
      </c>
      <c r="AJ20" s="33" t="s">
        <v>46</v>
      </c>
      <c r="AK20" s="34" t="n">
        <v>126495.5</v>
      </c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</row>
    <row r="21" customFormat="false" ht="38.25" hidden="false" customHeight="true" outlineLevel="0" collapsed="false">
      <c r="A21" s="28" t="n">
        <v>104</v>
      </c>
      <c r="B21" s="29" t="n">
        <v>62904</v>
      </c>
      <c r="C21" s="30" t="s">
        <v>102</v>
      </c>
      <c r="D21" s="46" t="s">
        <v>103</v>
      </c>
      <c r="E21" s="30" t="s">
        <v>104</v>
      </c>
      <c r="F21" s="30" t="s">
        <v>104</v>
      </c>
      <c r="G21" s="30" t="n">
        <v>24343533</v>
      </c>
      <c r="H21" s="29" t="s">
        <v>105</v>
      </c>
      <c r="I21" s="28" t="n">
        <v>22</v>
      </c>
      <c r="J21" s="28" t="n">
        <f aca="false">I21/100*40</f>
        <v>8.8</v>
      </c>
      <c r="K21" s="28" t="n">
        <v>30</v>
      </c>
      <c r="L21" s="28" t="n">
        <f aca="false">K21/100*40</f>
        <v>12</v>
      </c>
      <c r="M21" s="28" t="n">
        <v>30</v>
      </c>
      <c r="N21" s="28" t="n">
        <f aca="false">M21/100*40</f>
        <v>12</v>
      </c>
      <c r="O21" s="28" t="n">
        <v>30</v>
      </c>
      <c r="P21" s="28" t="n">
        <f aca="false">O21/100*60</f>
        <v>18</v>
      </c>
      <c r="Q21" s="28" t="n">
        <v>30</v>
      </c>
      <c r="R21" s="28" t="n">
        <f aca="false">Q21/100*60</f>
        <v>18</v>
      </c>
      <c r="S21" s="28" t="n">
        <v>20</v>
      </c>
      <c r="T21" s="28" t="n">
        <f aca="false">S21/100*60</f>
        <v>12</v>
      </c>
      <c r="U21" s="28" t="n">
        <f aca="false">J21+L21+N21+P21+R21+T21</f>
        <v>80.8</v>
      </c>
      <c r="V21" s="47"/>
      <c r="W21" s="47"/>
      <c r="X21" s="28" t="n">
        <v>0</v>
      </c>
      <c r="Y21" s="28" t="n">
        <v>0</v>
      </c>
      <c r="Z21" s="28" t="n">
        <f aca="false">Y21+X21+U21</f>
        <v>80.8</v>
      </c>
      <c r="AA21" s="32" t="n">
        <v>109895</v>
      </c>
      <c r="AB21" s="32" t="n">
        <f aca="false">AA21</f>
        <v>109895</v>
      </c>
      <c r="AC21" s="32" t="n">
        <f aca="false">AA21/2</f>
        <v>54947.5</v>
      </c>
      <c r="AD21" s="33" t="s">
        <v>46</v>
      </c>
      <c r="AE21" s="33" t="s">
        <v>46</v>
      </c>
      <c r="AF21" s="33" t="s">
        <v>46</v>
      </c>
      <c r="AG21" s="33" t="n">
        <f aca="false">AK21*0.5</f>
        <v>27473.75</v>
      </c>
      <c r="AH21" s="33" t="n">
        <f aca="false">AK21*0.35</f>
        <v>19231.625</v>
      </c>
      <c r="AI21" s="33" t="n">
        <f aca="false">AK21-AG21-AH21</f>
        <v>8242.125</v>
      </c>
      <c r="AJ21" s="33" t="s">
        <v>46</v>
      </c>
      <c r="AK21" s="34" t="n">
        <v>54947.5</v>
      </c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</row>
    <row r="22" customFormat="false" ht="38.25" hidden="false" customHeight="true" outlineLevel="0" collapsed="false">
      <c r="A22" s="28" t="n">
        <v>105</v>
      </c>
      <c r="B22" s="29" t="n">
        <v>62410</v>
      </c>
      <c r="C22" s="30" t="s">
        <v>106</v>
      </c>
      <c r="D22" s="46" t="s">
        <v>107</v>
      </c>
      <c r="E22" s="30" t="s">
        <v>108</v>
      </c>
      <c r="F22" s="30" t="s">
        <v>108</v>
      </c>
      <c r="G22" s="30" t="n">
        <v>24343658</v>
      </c>
      <c r="H22" s="29" t="s">
        <v>109</v>
      </c>
      <c r="I22" s="28" t="n">
        <v>22</v>
      </c>
      <c r="J22" s="28" t="n">
        <f aca="false">I22/100*40</f>
        <v>8.8</v>
      </c>
      <c r="K22" s="28" t="n">
        <v>30</v>
      </c>
      <c r="L22" s="28" t="n">
        <f aca="false">K22/100*40</f>
        <v>12</v>
      </c>
      <c r="M22" s="28" t="n">
        <v>30</v>
      </c>
      <c r="N22" s="28" t="n">
        <f aca="false">M22/100*40</f>
        <v>12</v>
      </c>
      <c r="O22" s="28" t="n">
        <v>30</v>
      </c>
      <c r="P22" s="28" t="n">
        <f aca="false">O22/100*60</f>
        <v>18</v>
      </c>
      <c r="Q22" s="28" t="n">
        <v>30</v>
      </c>
      <c r="R22" s="28" t="n">
        <f aca="false">Q22/100*60</f>
        <v>18</v>
      </c>
      <c r="S22" s="28" t="n">
        <v>20</v>
      </c>
      <c r="T22" s="28" t="n">
        <f aca="false">S22/100*60</f>
        <v>12</v>
      </c>
      <c r="U22" s="28" t="n">
        <f aca="false">J22+L22+N22+P22+R22+T22</f>
        <v>80.8</v>
      </c>
      <c r="V22" s="47"/>
      <c r="W22" s="47"/>
      <c r="X22" s="28" t="n">
        <f aca="false">+V22+W22</f>
        <v>0</v>
      </c>
      <c r="Y22" s="28" t="n">
        <v>0</v>
      </c>
      <c r="Z22" s="28" t="n">
        <f aca="false">Y22+X22+U22</f>
        <v>80.8</v>
      </c>
      <c r="AA22" s="32" t="n">
        <v>89203.62</v>
      </c>
      <c r="AB22" s="32" t="n">
        <f aca="false">AA22</f>
        <v>89203.62</v>
      </c>
      <c r="AC22" s="32" t="n">
        <f aca="false">AA22/2</f>
        <v>44601.81</v>
      </c>
      <c r="AD22" s="33" t="s">
        <v>46</v>
      </c>
      <c r="AE22" s="33" t="s">
        <v>46</v>
      </c>
      <c r="AF22" s="33" t="s">
        <v>46</v>
      </c>
      <c r="AG22" s="33" t="n">
        <f aca="false">AK22*0.5</f>
        <v>22300.905</v>
      </c>
      <c r="AH22" s="33" t="n">
        <f aca="false">AK22*0.35</f>
        <v>15610.6335</v>
      </c>
      <c r="AI22" s="33" t="n">
        <f aca="false">AK22-AG22-AH22</f>
        <v>6690.2715</v>
      </c>
      <c r="AJ22" s="33" t="s">
        <v>46</v>
      </c>
      <c r="AK22" s="34" t="n">
        <v>44601.81</v>
      </c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</row>
    <row r="23" customFormat="false" ht="38.25" hidden="false" customHeight="true" outlineLevel="0" collapsed="false">
      <c r="A23" s="28" t="n">
        <v>106</v>
      </c>
      <c r="B23" s="29" t="n">
        <v>62535</v>
      </c>
      <c r="C23" s="30" t="s">
        <v>110</v>
      </c>
      <c r="D23" s="46" t="n">
        <v>2547730412</v>
      </c>
      <c r="E23" s="30" t="s">
        <v>111</v>
      </c>
      <c r="F23" s="30" t="s">
        <v>111</v>
      </c>
      <c r="G23" s="30" t="n">
        <v>24343966</v>
      </c>
      <c r="H23" s="29" t="s">
        <v>112</v>
      </c>
      <c r="I23" s="28" t="n">
        <v>22</v>
      </c>
      <c r="J23" s="28" t="n">
        <f aca="false">I23/100*40</f>
        <v>8.8</v>
      </c>
      <c r="K23" s="28" t="n">
        <v>15</v>
      </c>
      <c r="L23" s="28" t="n">
        <f aca="false">K23/100*40</f>
        <v>6</v>
      </c>
      <c r="M23" s="28" t="n">
        <v>30</v>
      </c>
      <c r="N23" s="28" t="n">
        <f aca="false">M23/100*40</f>
        <v>12</v>
      </c>
      <c r="O23" s="28" t="n">
        <v>30</v>
      </c>
      <c r="P23" s="28" t="n">
        <f aca="false">O23/100*60</f>
        <v>18</v>
      </c>
      <c r="Q23" s="28" t="n">
        <v>40</v>
      </c>
      <c r="R23" s="28" t="n">
        <f aca="false">Q23/100*60</f>
        <v>24</v>
      </c>
      <c r="S23" s="28" t="n">
        <v>20</v>
      </c>
      <c r="T23" s="28" t="n">
        <f aca="false">S23/100*60</f>
        <v>12</v>
      </c>
      <c r="U23" s="28" t="n">
        <f aca="false">J23+L23+N23+P23+R23+T23</f>
        <v>80.8</v>
      </c>
      <c r="V23" s="47"/>
      <c r="W23" s="47"/>
      <c r="X23" s="28" t="n">
        <f aca="false">+V23+W23</f>
        <v>0</v>
      </c>
      <c r="Y23" s="28" t="n">
        <v>0</v>
      </c>
      <c r="Z23" s="28" t="n">
        <f aca="false">Y23+X23+U23</f>
        <v>80.8</v>
      </c>
      <c r="AA23" s="32" t="n">
        <v>105000</v>
      </c>
      <c r="AB23" s="32" t="n">
        <f aca="false">AA23</f>
        <v>105000</v>
      </c>
      <c r="AC23" s="32" t="n">
        <f aca="false">AA23/2</f>
        <v>52500</v>
      </c>
      <c r="AD23" s="33" t="s">
        <v>46</v>
      </c>
      <c r="AE23" s="33" t="s">
        <v>46</v>
      </c>
      <c r="AF23" s="33" t="s">
        <v>46</v>
      </c>
      <c r="AG23" s="33" t="n">
        <f aca="false">AK23*0.5</f>
        <v>26250</v>
      </c>
      <c r="AH23" s="33" t="n">
        <f aca="false">AK23*0.35</f>
        <v>18375</v>
      </c>
      <c r="AI23" s="33" t="n">
        <f aca="false">AK23-AG23-AH23</f>
        <v>7875</v>
      </c>
      <c r="AJ23" s="33" t="s">
        <v>46</v>
      </c>
      <c r="AK23" s="34" t="n">
        <v>52500</v>
      </c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</row>
    <row r="24" customFormat="false" ht="38.25" hidden="false" customHeight="true" outlineLevel="0" collapsed="false">
      <c r="A24" s="47" t="n">
        <v>107</v>
      </c>
      <c r="B24" s="29" t="n">
        <v>62686</v>
      </c>
      <c r="C24" s="30" t="s">
        <v>113</v>
      </c>
      <c r="D24" s="46" t="s">
        <v>114</v>
      </c>
      <c r="E24" s="30" t="s">
        <v>115</v>
      </c>
      <c r="F24" s="30" t="s">
        <v>115</v>
      </c>
      <c r="G24" s="30" t="n">
        <v>24343981</v>
      </c>
      <c r="H24" s="29" t="s">
        <v>116</v>
      </c>
      <c r="I24" s="28" t="n">
        <v>30</v>
      </c>
      <c r="J24" s="28" t="n">
        <f aca="false">I24/100*40</f>
        <v>12</v>
      </c>
      <c r="K24" s="28" t="n">
        <v>22</v>
      </c>
      <c r="L24" s="28" t="n">
        <f aca="false">K24/100*40</f>
        <v>8.8</v>
      </c>
      <c r="M24" s="28" t="n">
        <v>30</v>
      </c>
      <c r="N24" s="28" t="n">
        <f aca="false">M24/100*40</f>
        <v>12</v>
      </c>
      <c r="O24" s="28" t="n">
        <v>30</v>
      </c>
      <c r="P24" s="28" t="n">
        <f aca="false">O24/100*60</f>
        <v>18</v>
      </c>
      <c r="Q24" s="28" t="n">
        <v>30</v>
      </c>
      <c r="R24" s="28" t="n">
        <f aca="false">Q24/100*60</f>
        <v>18</v>
      </c>
      <c r="S24" s="28" t="n">
        <v>20</v>
      </c>
      <c r="T24" s="28" t="n">
        <f aca="false">S24/100*60</f>
        <v>12</v>
      </c>
      <c r="U24" s="28" t="n">
        <f aca="false">J24+L24+N24+P24+R24+T24</f>
        <v>80.8</v>
      </c>
      <c r="V24" s="47"/>
      <c r="W24" s="47"/>
      <c r="X24" s="28" t="n">
        <f aca="false">+V24+W24</f>
        <v>0</v>
      </c>
      <c r="Y24" s="28" t="n">
        <v>0</v>
      </c>
      <c r="Z24" s="28" t="n">
        <f aca="false">Y24+X24+U24</f>
        <v>80.8</v>
      </c>
      <c r="AA24" s="32" t="n">
        <v>48060</v>
      </c>
      <c r="AB24" s="32" t="n">
        <f aca="false">AA24</f>
        <v>48060</v>
      </c>
      <c r="AC24" s="32" t="n">
        <f aca="false">AA24/2</f>
        <v>24030</v>
      </c>
      <c r="AD24" s="33" t="s">
        <v>46</v>
      </c>
      <c r="AE24" s="33" t="s">
        <v>46</v>
      </c>
      <c r="AF24" s="33" t="s">
        <v>46</v>
      </c>
      <c r="AG24" s="33" t="n">
        <f aca="false">AK24*0.5</f>
        <v>12015</v>
      </c>
      <c r="AH24" s="33" t="n">
        <f aca="false">AK24*0.35</f>
        <v>8410.5</v>
      </c>
      <c r="AI24" s="33" t="n">
        <f aca="false">AK24-AG24-AH24</f>
        <v>3604.5</v>
      </c>
      <c r="AJ24" s="33" t="s">
        <v>46</v>
      </c>
      <c r="AK24" s="34" t="n">
        <v>24030</v>
      </c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</row>
    <row r="25" customFormat="false" ht="38.25" hidden="false" customHeight="true" outlineLevel="0" collapsed="false">
      <c r="A25" s="28" t="n">
        <v>108</v>
      </c>
      <c r="B25" s="29" t="n">
        <v>63225</v>
      </c>
      <c r="C25" s="30" t="s">
        <v>117</v>
      </c>
      <c r="D25" s="46" t="s">
        <v>118</v>
      </c>
      <c r="E25" s="30" t="s">
        <v>119</v>
      </c>
      <c r="F25" s="30" t="s">
        <v>119</v>
      </c>
      <c r="G25" s="30" t="n">
        <v>24344991</v>
      </c>
      <c r="H25" s="29" t="s">
        <v>120</v>
      </c>
      <c r="I25" s="28" t="n">
        <v>22</v>
      </c>
      <c r="J25" s="28" t="n">
        <f aca="false">I25/100*40</f>
        <v>8.8</v>
      </c>
      <c r="K25" s="28" t="n">
        <v>30</v>
      </c>
      <c r="L25" s="28" t="n">
        <f aca="false">K25/100*40</f>
        <v>12</v>
      </c>
      <c r="M25" s="28" t="n">
        <v>30</v>
      </c>
      <c r="N25" s="28" t="n">
        <f aca="false">M25/100*40</f>
        <v>12</v>
      </c>
      <c r="O25" s="28" t="n">
        <v>30</v>
      </c>
      <c r="P25" s="28" t="n">
        <f aca="false">O25/100*60</f>
        <v>18</v>
      </c>
      <c r="Q25" s="28" t="n">
        <v>30</v>
      </c>
      <c r="R25" s="28" t="n">
        <f aca="false">Q25/100*60</f>
        <v>18</v>
      </c>
      <c r="S25" s="28" t="n">
        <v>20</v>
      </c>
      <c r="T25" s="28" t="n">
        <f aca="false">S25/100*60</f>
        <v>12</v>
      </c>
      <c r="U25" s="28" t="n">
        <f aca="false">J25+L25+N25+P25+R25+T25</f>
        <v>80.8</v>
      </c>
      <c r="V25" s="47"/>
      <c r="W25" s="47"/>
      <c r="X25" s="28" t="n">
        <f aca="false">+V25+W25</f>
        <v>0</v>
      </c>
      <c r="Y25" s="28" t="n">
        <v>0</v>
      </c>
      <c r="Z25" s="28" t="n">
        <f aca="false">Y25+X25+U25</f>
        <v>80.8</v>
      </c>
      <c r="AA25" s="32" t="n">
        <v>235093.94</v>
      </c>
      <c r="AB25" s="32" t="n">
        <f aca="false">AA25</f>
        <v>235093.94</v>
      </c>
      <c r="AC25" s="32" t="n">
        <f aca="false">AA25/2</f>
        <v>117546.97</v>
      </c>
      <c r="AD25" s="33" t="s">
        <v>46</v>
      </c>
      <c r="AE25" s="33" t="s">
        <v>46</v>
      </c>
      <c r="AF25" s="33" t="s">
        <v>46</v>
      </c>
      <c r="AG25" s="33" t="n">
        <f aca="false">AK25*0.5</f>
        <v>58773.485</v>
      </c>
      <c r="AH25" s="33" t="n">
        <f aca="false">AK25*0.35</f>
        <v>41141.4395</v>
      </c>
      <c r="AI25" s="33" t="n">
        <f aca="false">AK25-AG25-AH25</f>
        <v>17632.0455</v>
      </c>
      <c r="AJ25" s="33" t="s">
        <v>46</v>
      </c>
      <c r="AK25" s="34" t="n">
        <v>117546.97</v>
      </c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</row>
    <row r="26" customFormat="false" ht="38.25" hidden="false" customHeight="true" outlineLevel="0" collapsed="false">
      <c r="A26" s="28" t="n">
        <v>109</v>
      </c>
      <c r="B26" s="29" t="n">
        <v>62932</v>
      </c>
      <c r="C26" s="30" t="s">
        <v>121</v>
      </c>
      <c r="D26" s="46" t="s">
        <v>122</v>
      </c>
      <c r="E26" s="30" t="s">
        <v>123</v>
      </c>
      <c r="F26" s="30" t="s">
        <v>123</v>
      </c>
      <c r="G26" s="30" t="n">
        <v>24345011</v>
      </c>
      <c r="H26" s="29" t="s">
        <v>124</v>
      </c>
      <c r="I26" s="28" t="n">
        <v>22</v>
      </c>
      <c r="J26" s="28" t="n">
        <f aca="false">I26/100*40</f>
        <v>8.8</v>
      </c>
      <c r="K26" s="28" t="n">
        <v>30</v>
      </c>
      <c r="L26" s="28" t="n">
        <f aca="false">K26/100*40</f>
        <v>12</v>
      </c>
      <c r="M26" s="28" t="n">
        <v>40</v>
      </c>
      <c r="N26" s="28" t="n">
        <f aca="false">M26/100*40</f>
        <v>16</v>
      </c>
      <c r="O26" s="28" t="n">
        <v>20</v>
      </c>
      <c r="P26" s="28" t="n">
        <f aca="false">O26/100*60</f>
        <v>12</v>
      </c>
      <c r="Q26" s="28" t="n">
        <v>30</v>
      </c>
      <c r="R26" s="28" t="n">
        <f aca="false">Q26/100*60</f>
        <v>18</v>
      </c>
      <c r="S26" s="28" t="n">
        <v>20</v>
      </c>
      <c r="T26" s="28" t="n">
        <f aca="false">S26/100*60</f>
        <v>12</v>
      </c>
      <c r="U26" s="28" t="n">
        <f aca="false">J26+L26+N26+P26+R26+T26</f>
        <v>78.8</v>
      </c>
      <c r="V26" s="47"/>
      <c r="W26" s="47"/>
      <c r="X26" s="28" t="n">
        <v>0</v>
      </c>
      <c r="Y26" s="28" t="n">
        <v>0</v>
      </c>
      <c r="Z26" s="28" t="n">
        <f aca="false">Y26+X26+U26</f>
        <v>78.8</v>
      </c>
      <c r="AA26" s="32" t="n">
        <v>45249</v>
      </c>
      <c r="AB26" s="32" t="n">
        <f aca="false">AA26</f>
        <v>45249</v>
      </c>
      <c r="AC26" s="32" t="n">
        <f aca="false">AA26/2</f>
        <v>22624.5</v>
      </c>
      <c r="AD26" s="33" t="s">
        <v>46</v>
      </c>
      <c r="AE26" s="33" t="s">
        <v>46</v>
      </c>
      <c r="AF26" s="33" t="s">
        <v>46</v>
      </c>
      <c r="AG26" s="33" t="n">
        <f aca="false">AK26*0.5</f>
        <v>11312.25</v>
      </c>
      <c r="AH26" s="33" t="n">
        <f aca="false">AK26*0.35</f>
        <v>7918.575</v>
      </c>
      <c r="AI26" s="33" t="n">
        <f aca="false">AK26-AG26-AH26</f>
        <v>3393.675</v>
      </c>
      <c r="AJ26" s="33" t="s">
        <v>46</v>
      </c>
      <c r="AK26" s="34" t="n">
        <v>22624.5</v>
      </c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</row>
    <row r="27" customFormat="false" ht="38.25" hidden="false" customHeight="true" outlineLevel="0" collapsed="false">
      <c r="A27" s="28" t="n">
        <v>110</v>
      </c>
      <c r="B27" s="29" t="n">
        <v>62943</v>
      </c>
      <c r="C27" s="30" t="s">
        <v>125</v>
      </c>
      <c r="D27" s="46" t="s">
        <v>126</v>
      </c>
      <c r="E27" s="30" t="s">
        <v>127</v>
      </c>
      <c r="F27" s="30" t="s">
        <v>127</v>
      </c>
      <c r="G27" s="30" t="n">
        <v>24345067</v>
      </c>
      <c r="H27" s="29" t="s">
        <v>128</v>
      </c>
      <c r="I27" s="28" t="n">
        <v>22</v>
      </c>
      <c r="J27" s="28" t="n">
        <f aca="false">I27/100*40</f>
        <v>8.8</v>
      </c>
      <c r="K27" s="28" t="n">
        <v>30</v>
      </c>
      <c r="L27" s="28" t="n">
        <f aca="false">K27/100*40</f>
        <v>12</v>
      </c>
      <c r="M27" s="28" t="n">
        <v>40</v>
      </c>
      <c r="N27" s="28" t="n">
        <f aca="false">M27/100*40</f>
        <v>16</v>
      </c>
      <c r="O27" s="28" t="n">
        <v>20</v>
      </c>
      <c r="P27" s="28" t="n">
        <f aca="false">O27/100*60</f>
        <v>12</v>
      </c>
      <c r="Q27" s="28" t="n">
        <v>30</v>
      </c>
      <c r="R27" s="28" t="n">
        <f aca="false">Q27/100*60</f>
        <v>18</v>
      </c>
      <c r="S27" s="28" t="n">
        <v>20</v>
      </c>
      <c r="T27" s="28" t="n">
        <f aca="false">S27/100*60</f>
        <v>12</v>
      </c>
      <c r="U27" s="28" t="n">
        <f aca="false">J27+L27+N27+P27+R27+T27</f>
        <v>78.8</v>
      </c>
      <c r="V27" s="47"/>
      <c r="W27" s="47"/>
      <c r="X27" s="28" t="n">
        <v>0</v>
      </c>
      <c r="Y27" s="28" t="n">
        <v>0</v>
      </c>
      <c r="Z27" s="28" t="n">
        <f aca="false">Y27+X27+U27</f>
        <v>78.8</v>
      </c>
      <c r="AA27" s="32" t="n">
        <v>172979.53</v>
      </c>
      <c r="AB27" s="32" t="n">
        <f aca="false">AA27</f>
        <v>172979.53</v>
      </c>
      <c r="AC27" s="32" t="n">
        <f aca="false">AA27/2</f>
        <v>86489.765</v>
      </c>
      <c r="AD27" s="33" t="s">
        <v>46</v>
      </c>
      <c r="AE27" s="33" t="s">
        <v>46</v>
      </c>
      <c r="AF27" s="33" t="s">
        <v>46</v>
      </c>
      <c r="AG27" s="33" t="n">
        <f aca="false">AK27*0.5</f>
        <v>43244.8825</v>
      </c>
      <c r="AH27" s="33" t="n">
        <f aca="false">AK27*0.35</f>
        <v>30271.41775</v>
      </c>
      <c r="AI27" s="33" t="n">
        <f aca="false">AK27-AG27-AH27</f>
        <v>12973.46475</v>
      </c>
      <c r="AJ27" s="33" t="s">
        <v>46</v>
      </c>
      <c r="AK27" s="34" t="n">
        <v>86489.765</v>
      </c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</row>
    <row r="28" customFormat="false" ht="38.25" hidden="false" customHeight="true" outlineLevel="0" collapsed="false">
      <c r="A28" s="47" t="n">
        <v>111</v>
      </c>
      <c r="B28" s="29" t="n">
        <v>63130</v>
      </c>
      <c r="C28" s="30" t="s">
        <v>129</v>
      </c>
      <c r="D28" s="46" t="s">
        <v>130</v>
      </c>
      <c r="E28" s="30" t="s">
        <v>131</v>
      </c>
      <c r="F28" s="30" t="s">
        <v>131</v>
      </c>
      <c r="G28" s="30" t="n">
        <v>24345092</v>
      </c>
      <c r="H28" s="29" t="s">
        <v>132</v>
      </c>
      <c r="I28" s="28" t="n">
        <v>22</v>
      </c>
      <c r="J28" s="28" t="n">
        <f aca="false">I28/100*40</f>
        <v>8.8</v>
      </c>
      <c r="K28" s="28" t="n">
        <v>30</v>
      </c>
      <c r="L28" s="28" t="n">
        <f aca="false">K28/100*40</f>
        <v>12</v>
      </c>
      <c r="M28" s="28" t="n">
        <v>40</v>
      </c>
      <c r="N28" s="28" t="n">
        <f aca="false">M28/100*40</f>
        <v>16</v>
      </c>
      <c r="O28" s="28" t="n">
        <v>20</v>
      </c>
      <c r="P28" s="28" t="n">
        <f aca="false">O28/100*60</f>
        <v>12</v>
      </c>
      <c r="Q28" s="28" t="n">
        <v>30</v>
      </c>
      <c r="R28" s="28" t="n">
        <f aca="false">Q28/100*60</f>
        <v>18</v>
      </c>
      <c r="S28" s="28" t="n">
        <v>20</v>
      </c>
      <c r="T28" s="28" t="n">
        <f aca="false">S28/100*60</f>
        <v>12</v>
      </c>
      <c r="U28" s="28" t="n">
        <f aca="false">J28+L28+N28+P28+R28+T28</f>
        <v>78.8</v>
      </c>
      <c r="V28" s="47"/>
      <c r="W28" s="47"/>
      <c r="X28" s="28" t="n">
        <v>0</v>
      </c>
      <c r="Y28" s="28" t="n">
        <v>0</v>
      </c>
      <c r="Z28" s="28" t="n">
        <f aca="false">Y28+X28+U28</f>
        <v>78.8</v>
      </c>
      <c r="AA28" s="32" t="n">
        <v>342918.11</v>
      </c>
      <c r="AB28" s="32" t="n">
        <f aca="false">AA28</f>
        <v>342918.11</v>
      </c>
      <c r="AC28" s="32" t="n">
        <f aca="false">AA28/2</f>
        <v>171459.055</v>
      </c>
      <c r="AD28" s="33" t="s">
        <v>46</v>
      </c>
      <c r="AE28" s="33" t="s">
        <v>46</v>
      </c>
      <c r="AF28" s="33" t="s">
        <v>46</v>
      </c>
      <c r="AG28" s="33" t="n">
        <f aca="false">AK28*0.5</f>
        <v>85729.5275</v>
      </c>
      <c r="AH28" s="33" t="n">
        <f aca="false">AK28*0.35</f>
        <v>60010.66925</v>
      </c>
      <c r="AI28" s="33" t="n">
        <f aca="false">AK28-AG28-AH28</f>
        <v>25718.85825</v>
      </c>
      <c r="AJ28" s="33" t="s">
        <v>46</v>
      </c>
      <c r="AK28" s="34" t="n">
        <v>171459.055</v>
      </c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</row>
    <row r="29" customFormat="false" ht="38.25" hidden="false" customHeight="true" outlineLevel="0" collapsed="false">
      <c r="A29" s="28" t="n">
        <v>112</v>
      </c>
      <c r="B29" s="29" t="n">
        <v>63144</v>
      </c>
      <c r="C29" s="30" t="s">
        <v>133</v>
      </c>
      <c r="D29" s="46" t="s">
        <v>134</v>
      </c>
      <c r="E29" s="30" t="s">
        <v>135</v>
      </c>
      <c r="F29" s="30" t="s">
        <v>135</v>
      </c>
      <c r="G29" s="30" t="n">
        <v>24345131</v>
      </c>
      <c r="H29" s="29" t="s">
        <v>136</v>
      </c>
      <c r="I29" s="28" t="n">
        <v>22</v>
      </c>
      <c r="J29" s="28" t="n">
        <f aca="false">I29/100*40</f>
        <v>8.8</v>
      </c>
      <c r="K29" s="28" t="n">
        <v>30</v>
      </c>
      <c r="L29" s="28" t="n">
        <f aca="false">K29/100*40</f>
        <v>12</v>
      </c>
      <c r="M29" s="28" t="n">
        <v>40</v>
      </c>
      <c r="N29" s="28" t="n">
        <f aca="false">M29/100*40</f>
        <v>16</v>
      </c>
      <c r="O29" s="28" t="n">
        <v>30</v>
      </c>
      <c r="P29" s="28" t="n">
        <f aca="false">O29/100*60</f>
        <v>18</v>
      </c>
      <c r="Q29" s="28" t="n">
        <v>20</v>
      </c>
      <c r="R29" s="28" t="n">
        <f aca="false">Q29/100*60</f>
        <v>12</v>
      </c>
      <c r="S29" s="28" t="n">
        <v>20</v>
      </c>
      <c r="T29" s="28" t="n">
        <f aca="false">S29/100*60</f>
        <v>12</v>
      </c>
      <c r="U29" s="28" t="n">
        <f aca="false">J29+L29+N29+P29+R29+T29</f>
        <v>78.8</v>
      </c>
      <c r="V29" s="47"/>
      <c r="W29" s="47"/>
      <c r="X29" s="28" t="n">
        <v>0</v>
      </c>
      <c r="Y29" s="28" t="n">
        <v>0</v>
      </c>
      <c r="Z29" s="28" t="n">
        <f aca="false">Y29+X29+U29</f>
        <v>78.8</v>
      </c>
      <c r="AA29" s="32" t="n">
        <v>47861.6</v>
      </c>
      <c r="AB29" s="32" t="n">
        <f aca="false">AA29</f>
        <v>47861.6</v>
      </c>
      <c r="AC29" s="32" t="n">
        <f aca="false">AA29/2</f>
        <v>23930.8</v>
      </c>
      <c r="AD29" s="33" t="s">
        <v>46</v>
      </c>
      <c r="AE29" s="33" t="s">
        <v>46</v>
      </c>
      <c r="AF29" s="33" t="s">
        <v>46</v>
      </c>
      <c r="AG29" s="33" t="n">
        <f aca="false">AK29*0.5</f>
        <v>11965.4</v>
      </c>
      <c r="AH29" s="33" t="n">
        <f aca="false">AK29*0.35</f>
        <v>8375.78</v>
      </c>
      <c r="AI29" s="33" t="n">
        <f aca="false">AK29-AG29-AH29</f>
        <v>3589.62</v>
      </c>
      <c r="AJ29" s="33" t="s">
        <v>46</v>
      </c>
      <c r="AK29" s="34" t="n">
        <v>23930.8</v>
      </c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</row>
    <row r="30" customFormat="false" ht="38.25" hidden="false" customHeight="true" outlineLevel="0" collapsed="false">
      <c r="A30" s="28" t="n">
        <v>113</v>
      </c>
      <c r="B30" s="29" t="n">
        <v>63466</v>
      </c>
      <c r="C30" s="30" t="s">
        <v>137</v>
      </c>
      <c r="D30" s="46" t="s">
        <v>138</v>
      </c>
      <c r="E30" s="30" t="s">
        <v>139</v>
      </c>
      <c r="F30" s="30" t="s">
        <v>139</v>
      </c>
      <c r="G30" s="30" t="n">
        <v>24345163</v>
      </c>
      <c r="H30" s="29" t="s">
        <v>140</v>
      </c>
      <c r="I30" s="28" t="n">
        <v>22</v>
      </c>
      <c r="J30" s="28" t="n">
        <f aca="false">I30/100*40</f>
        <v>8.8</v>
      </c>
      <c r="K30" s="28" t="n">
        <v>15</v>
      </c>
      <c r="L30" s="28" t="n">
        <f aca="false">K30/100*40</f>
        <v>6</v>
      </c>
      <c r="M30" s="28" t="n">
        <v>40</v>
      </c>
      <c r="N30" s="28" t="n">
        <f aca="false">M30/100*40</f>
        <v>16</v>
      </c>
      <c r="O30" s="28" t="n">
        <v>30</v>
      </c>
      <c r="P30" s="28" t="n">
        <f aca="false">O30/100*60</f>
        <v>18</v>
      </c>
      <c r="Q30" s="28" t="n">
        <v>30</v>
      </c>
      <c r="R30" s="28" t="n">
        <f aca="false">Q30/100*60</f>
        <v>18</v>
      </c>
      <c r="S30" s="28" t="n">
        <v>20</v>
      </c>
      <c r="T30" s="28" t="n">
        <f aca="false">S30/100*60</f>
        <v>12</v>
      </c>
      <c r="U30" s="28" t="n">
        <f aca="false">J30+L30+N30+P30+R30+T30</f>
        <v>78.8</v>
      </c>
      <c r="V30" s="47"/>
      <c r="W30" s="47"/>
      <c r="X30" s="28" t="n">
        <v>0</v>
      </c>
      <c r="Y30" s="28" t="n">
        <v>0</v>
      </c>
      <c r="Z30" s="28" t="n">
        <f aca="false">Y30+X30+U30</f>
        <v>78.8</v>
      </c>
      <c r="AA30" s="32" t="n">
        <v>141735.75</v>
      </c>
      <c r="AB30" s="32" t="n">
        <f aca="false">AA30</f>
        <v>141735.75</v>
      </c>
      <c r="AC30" s="32" t="n">
        <f aca="false">AA30/2</f>
        <v>70867.875</v>
      </c>
      <c r="AD30" s="33" t="s">
        <v>46</v>
      </c>
      <c r="AE30" s="33" t="s">
        <v>46</v>
      </c>
      <c r="AF30" s="33" t="s">
        <v>46</v>
      </c>
      <c r="AG30" s="33" t="n">
        <f aca="false">AK30*0.5</f>
        <v>35433.9375</v>
      </c>
      <c r="AH30" s="33" t="n">
        <f aca="false">AK30*0.35</f>
        <v>24803.75625</v>
      </c>
      <c r="AI30" s="33" t="n">
        <f aca="false">AK30-AG30-AH30</f>
        <v>10630.18125</v>
      </c>
      <c r="AJ30" s="33" t="s">
        <v>46</v>
      </c>
      <c r="AK30" s="34" t="n">
        <v>70867.875</v>
      </c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</row>
    <row r="31" customFormat="false" ht="38.25" hidden="false" customHeight="true" outlineLevel="0" collapsed="false">
      <c r="A31" s="28" t="n">
        <v>114</v>
      </c>
      <c r="B31" s="29" t="n">
        <v>63783</v>
      </c>
      <c r="C31" s="30" t="s">
        <v>141</v>
      </c>
      <c r="D31" s="46" t="s">
        <v>142</v>
      </c>
      <c r="E31" s="30" t="s">
        <v>143</v>
      </c>
      <c r="F31" s="30" t="s">
        <v>143</v>
      </c>
      <c r="G31" s="30" t="n">
        <v>24345210</v>
      </c>
      <c r="H31" s="29" t="s">
        <v>144</v>
      </c>
      <c r="I31" s="28" t="n">
        <v>22</v>
      </c>
      <c r="J31" s="28" t="n">
        <f aca="false">I31/100*40</f>
        <v>8.8</v>
      </c>
      <c r="K31" s="28" t="n">
        <v>15</v>
      </c>
      <c r="L31" s="28" t="n">
        <f aca="false">K31/100*40</f>
        <v>6</v>
      </c>
      <c r="M31" s="28" t="n">
        <v>40</v>
      </c>
      <c r="N31" s="28" t="n">
        <f aca="false">M31/100*40</f>
        <v>16</v>
      </c>
      <c r="O31" s="28" t="n">
        <v>30</v>
      </c>
      <c r="P31" s="28" t="n">
        <f aca="false">O31/100*60</f>
        <v>18</v>
      </c>
      <c r="Q31" s="28" t="n">
        <v>30</v>
      </c>
      <c r="R31" s="28" t="n">
        <f aca="false">Q31/100*60</f>
        <v>18</v>
      </c>
      <c r="S31" s="28" t="n">
        <v>20</v>
      </c>
      <c r="T31" s="28" t="n">
        <f aca="false">S31/100*60</f>
        <v>12</v>
      </c>
      <c r="U31" s="28" t="n">
        <f aca="false">J31+L31+N31+P31+R31+T31</f>
        <v>78.8</v>
      </c>
      <c r="V31" s="47"/>
      <c r="W31" s="47"/>
      <c r="X31" s="28" t="n">
        <v>0</v>
      </c>
      <c r="Y31" s="28" t="n">
        <v>0</v>
      </c>
      <c r="Z31" s="28" t="n">
        <f aca="false">Y31+X31+U31</f>
        <v>78.8</v>
      </c>
      <c r="AA31" s="32" t="n">
        <v>338561</v>
      </c>
      <c r="AB31" s="32" t="n">
        <f aca="false">AA31</f>
        <v>338561</v>
      </c>
      <c r="AC31" s="32" t="n">
        <f aca="false">AA31/2</f>
        <v>169280.5</v>
      </c>
      <c r="AD31" s="33" t="s">
        <v>46</v>
      </c>
      <c r="AE31" s="33" t="s">
        <v>46</v>
      </c>
      <c r="AF31" s="33" t="s">
        <v>46</v>
      </c>
      <c r="AG31" s="33" t="n">
        <f aca="false">AK31*0.5</f>
        <v>84640.25</v>
      </c>
      <c r="AH31" s="33" t="n">
        <f aca="false">AK31*0.35</f>
        <v>59248.175</v>
      </c>
      <c r="AI31" s="33" t="n">
        <f aca="false">AK31-AG31-AH31</f>
        <v>25392.075</v>
      </c>
      <c r="AJ31" s="33" t="s">
        <v>46</v>
      </c>
      <c r="AK31" s="34" t="n">
        <v>169280.5</v>
      </c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</row>
    <row r="32" customFormat="false" ht="38.25" hidden="false" customHeight="true" outlineLevel="0" collapsed="false">
      <c r="A32" s="47" t="n">
        <v>115</v>
      </c>
      <c r="B32" s="29" t="n">
        <v>63796</v>
      </c>
      <c r="C32" s="30" t="s">
        <v>145</v>
      </c>
      <c r="D32" s="46" t="s">
        <v>146</v>
      </c>
      <c r="E32" s="30" t="s">
        <v>147</v>
      </c>
      <c r="F32" s="30" t="s">
        <v>147</v>
      </c>
      <c r="G32" s="30" t="n">
        <v>24345296</v>
      </c>
      <c r="H32" s="29" t="s">
        <v>148</v>
      </c>
      <c r="I32" s="28" t="n">
        <v>15</v>
      </c>
      <c r="J32" s="28" t="n">
        <f aca="false">I32/100*40</f>
        <v>6</v>
      </c>
      <c r="K32" s="28" t="n">
        <v>22</v>
      </c>
      <c r="L32" s="28" t="n">
        <f aca="false">K32/100*40</f>
        <v>8.8</v>
      </c>
      <c r="M32" s="28" t="n">
        <v>40</v>
      </c>
      <c r="N32" s="28" t="n">
        <f aca="false">M32/100*40</f>
        <v>16</v>
      </c>
      <c r="O32" s="28" t="n">
        <v>30</v>
      </c>
      <c r="P32" s="28" t="n">
        <f aca="false">O32/100*60</f>
        <v>18</v>
      </c>
      <c r="Q32" s="28" t="n">
        <v>30</v>
      </c>
      <c r="R32" s="28" t="n">
        <f aca="false">Q32/100*60</f>
        <v>18</v>
      </c>
      <c r="S32" s="28" t="n">
        <v>20</v>
      </c>
      <c r="T32" s="28" t="n">
        <f aca="false">S32/100*60</f>
        <v>12</v>
      </c>
      <c r="U32" s="28" t="n">
        <f aca="false">J32+L32+N32+P32+R32+T32</f>
        <v>78.8</v>
      </c>
      <c r="V32" s="47"/>
      <c r="W32" s="47"/>
      <c r="X32" s="28" t="n">
        <v>0</v>
      </c>
      <c r="Y32" s="28" t="n">
        <v>0</v>
      </c>
      <c r="Z32" s="28" t="n">
        <f aca="false">Y32+X32+U32</f>
        <v>78.8</v>
      </c>
      <c r="AA32" s="32" t="n">
        <v>256205.82</v>
      </c>
      <c r="AB32" s="32" t="n">
        <f aca="false">AA32</f>
        <v>256205.82</v>
      </c>
      <c r="AC32" s="32" t="n">
        <f aca="false">AA32/2</f>
        <v>128102.91</v>
      </c>
      <c r="AD32" s="33" t="s">
        <v>46</v>
      </c>
      <c r="AE32" s="33" t="s">
        <v>46</v>
      </c>
      <c r="AF32" s="33" t="s">
        <v>46</v>
      </c>
      <c r="AG32" s="33" t="n">
        <f aca="false">AK32*0.5</f>
        <v>64051.455</v>
      </c>
      <c r="AH32" s="33" t="n">
        <f aca="false">AK32*0.35</f>
        <v>44836.0185</v>
      </c>
      <c r="AI32" s="33" t="n">
        <f aca="false">AK32-AG32-AH32</f>
        <v>19215.4365</v>
      </c>
      <c r="AJ32" s="33" t="s">
        <v>46</v>
      </c>
      <c r="AK32" s="34" t="n">
        <v>128102.91</v>
      </c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</row>
    <row r="33" customFormat="false" ht="38.25" hidden="false" customHeight="true" outlineLevel="0" collapsed="false">
      <c r="A33" s="28" t="n">
        <v>116</v>
      </c>
      <c r="B33" s="29" t="n">
        <v>63809</v>
      </c>
      <c r="C33" s="30" t="s">
        <v>149</v>
      </c>
      <c r="D33" s="46" t="s">
        <v>150</v>
      </c>
      <c r="E33" s="30" t="s">
        <v>151</v>
      </c>
      <c r="F33" s="30" t="s">
        <v>151</v>
      </c>
      <c r="G33" s="30" t="n">
        <v>24345330</v>
      </c>
      <c r="H33" s="29" t="s">
        <v>152</v>
      </c>
      <c r="I33" s="28" t="n">
        <v>22</v>
      </c>
      <c r="J33" s="28" t="n">
        <f aca="false">I33/100*40</f>
        <v>8.8</v>
      </c>
      <c r="K33" s="28" t="n">
        <v>15</v>
      </c>
      <c r="L33" s="28" t="n">
        <f aca="false">K33/100*40</f>
        <v>6</v>
      </c>
      <c r="M33" s="28" t="n">
        <v>40</v>
      </c>
      <c r="N33" s="28" t="n">
        <f aca="false">M33/100*40</f>
        <v>16</v>
      </c>
      <c r="O33" s="28" t="n">
        <v>30</v>
      </c>
      <c r="P33" s="28" t="n">
        <f aca="false">O33/100*60</f>
        <v>18</v>
      </c>
      <c r="Q33" s="28" t="n">
        <v>30</v>
      </c>
      <c r="R33" s="28" t="n">
        <f aca="false">Q33/100*60</f>
        <v>18</v>
      </c>
      <c r="S33" s="28" t="n">
        <v>20</v>
      </c>
      <c r="T33" s="28" t="n">
        <f aca="false">S33/100*60</f>
        <v>12</v>
      </c>
      <c r="U33" s="28" t="n">
        <f aca="false">J33+L33+N33+P33+R33+T33</f>
        <v>78.8</v>
      </c>
      <c r="V33" s="47"/>
      <c r="W33" s="47"/>
      <c r="X33" s="28" t="n">
        <v>0</v>
      </c>
      <c r="Y33" s="28" t="n">
        <v>0</v>
      </c>
      <c r="Z33" s="28" t="n">
        <f aca="false">Y33+X33+U33</f>
        <v>78.8</v>
      </c>
      <c r="AA33" s="32" t="n">
        <v>126081</v>
      </c>
      <c r="AB33" s="32" t="n">
        <f aca="false">AA33</f>
        <v>126081</v>
      </c>
      <c r="AC33" s="32" t="n">
        <f aca="false">AA33/2</f>
        <v>63040.5</v>
      </c>
      <c r="AD33" s="33" t="s">
        <v>46</v>
      </c>
      <c r="AE33" s="33" t="s">
        <v>46</v>
      </c>
      <c r="AF33" s="33" t="s">
        <v>46</v>
      </c>
      <c r="AG33" s="33" t="n">
        <f aca="false">AK33*0.5</f>
        <v>31520.25</v>
      </c>
      <c r="AH33" s="33" t="n">
        <f aca="false">AK33*0.35</f>
        <v>22064.175</v>
      </c>
      <c r="AI33" s="33" t="n">
        <f aca="false">AK33-AG33-AH33</f>
        <v>9456.075</v>
      </c>
      <c r="AJ33" s="33" t="s">
        <v>46</v>
      </c>
      <c r="AK33" s="34" t="n">
        <v>63040.5</v>
      </c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</row>
    <row r="34" customFormat="false" ht="38.25" hidden="false" customHeight="true" outlineLevel="0" collapsed="false">
      <c r="A34" s="28" t="n">
        <v>117</v>
      </c>
      <c r="B34" s="29" t="n">
        <v>63820</v>
      </c>
      <c r="C34" s="30" t="s">
        <v>153</v>
      </c>
      <c r="D34" s="46" t="s">
        <v>154</v>
      </c>
      <c r="E34" s="30" t="s">
        <v>155</v>
      </c>
      <c r="F34" s="30" t="s">
        <v>155</v>
      </c>
      <c r="G34" s="30" t="n">
        <v>24345413</v>
      </c>
      <c r="H34" s="29" t="s">
        <v>156</v>
      </c>
      <c r="I34" s="28" t="n">
        <v>22</v>
      </c>
      <c r="J34" s="28" t="n">
        <f aca="false">I34/100*40</f>
        <v>8.8</v>
      </c>
      <c r="K34" s="28" t="n">
        <v>30</v>
      </c>
      <c r="L34" s="28" t="n">
        <f aca="false">K34/100*40</f>
        <v>12</v>
      </c>
      <c r="M34" s="28" t="n">
        <v>40</v>
      </c>
      <c r="N34" s="28" t="n">
        <f aca="false">M34/100*40</f>
        <v>16</v>
      </c>
      <c r="O34" s="28" t="n">
        <v>20</v>
      </c>
      <c r="P34" s="28" t="n">
        <f aca="false">O34/100*60</f>
        <v>12</v>
      </c>
      <c r="Q34" s="28" t="n">
        <v>30</v>
      </c>
      <c r="R34" s="28" t="n">
        <f aca="false">Q34/100*60</f>
        <v>18</v>
      </c>
      <c r="S34" s="28" t="n">
        <v>20</v>
      </c>
      <c r="T34" s="28" t="n">
        <f aca="false">S34/100*60</f>
        <v>12</v>
      </c>
      <c r="U34" s="28" t="n">
        <f aca="false">J34+L34+N34+P34+R34+T34</f>
        <v>78.8</v>
      </c>
      <c r="V34" s="47"/>
      <c r="W34" s="47"/>
      <c r="X34" s="28" t="n">
        <v>0</v>
      </c>
      <c r="Y34" s="28" t="n">
        <v>0</v>
      </c>
      <c r="Z34" s="28" t="n">
        <f aca="false">Y34+X34+U34</f>
        <v>78.8</v>
      </c>
      <c r="AA34" s="32" t="n">
        <v>465547</v>
      </c>
      <c r="AB34" s="32" t="n">
        <f aca="false">AA34</f>
        <v>465547</v>
      </c>
      <c r="AC34" s="34" t="n">
        <v>200000</v>
      </c>
      <c r="AD34" s="33" t="s">
        <v>46</v>
      </c>
      <c r="AE34" s="33" t="s">
        <v>46</v>
      </c>
      <c r="AF34" s="33" t="s">
        <v>46</v>
      </c>
      <c r="AG34" s="33" t="n">
        <f aca="false">AK34*0.5</f>
        <v>100000</v>
      </c>
      <c r="AH34" s="33" t="n">
        <f aca="false">AK34*0.35</f>
        <v>70000</v>
      </c>
      <c r="AI34" s="33" t="n">
        <f aca="false">AK34-AG34-AH34</f>
        <v>30000</v>
      </c>
      <c r="AJ34" s="33" t="s">
        <v>46</v>
      </c>
      <c r="AK34" s="34" t="n">
        <v>200000</v>
      </c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</row>
    <row r="35" customFormat="false" ht="38.25" hidden="false" customHeight="true" outlineLevel="0" collapsed="false">
      <c r="A35" s="28" t="n">
        <v>118</v>
      </c>
      <c r="B35" s="29" t="n">
        <v>62340</v>
      </c>
      <c r="C35" s="30" t="s">
        <v>157</v>
      </c>
      <c r="D35" s="46" t="s">
        <v>158</v>
      </c>
      <c r="E35" s="30" t="s">
        <v>159</v>
      </c>
      <c r="F35" s="30" t="s">
        <v>159</v>
      </c>
      <c r="G35" s="30" t="n">
        <v>24345529</v>
      </c>
      <c r="H35" s="29" t="s">
        <v>160</v>
      </c>
      <c r="I35" s="28" t="n">
        <v>22</v>
      </c>
      <c r="J35" s="28" t="n">
        <f aca="false">I35/100*40</f>
        <v>8.8</v>
      </c>
      <c r="K35" s="28" t="n">
        <v>30</v>
      </c>
      <c r="L35" s="28" t="n">
        <f aca="false">K35/100*40</f>
        <v>12</v>
      </c>
      <c r="M35" s="28" t="n">
        <v>40</v>
      </c>
      <c r="N35" s="28" t="n">
        <f aca="false">M35/100*40</f>
        <v>16</v>
      </c>
      <c r="O35" s="28" t="n">
        <v>20</v>
      </c>
      <c r="P35" s="28" t="n">
        <f aca="false">O35/100*60</f>
        <v>12</v>
      </c>
      <c r="Q35" s="28" t="n">
        <v>30</v>
      </c>
      <c r="R35" s="28" t="n">
        <f aca="false">Q35/100*60</f>
        <v>18</v>
      </c>
      <c r="S35" s="28" t="n">
        <v>20</v>
      </c>
      <c r="T35" s="28" t="n">
        <f aca="false">S35/100*60</f>
        <v>12</v>
      </c>
      <c r="U35" s="28" t="n">
        <f aca="false">J35+L35+N35+P35+R35+T35</f>
        <v>78.8</v>
      </c>
      <c r="V35" s="47"/>
      <c r="W35" s="47"/>
      <c r="X35" s="28" t="n">
        <f aca="false">+V35+W35</f>
        <v>0</v>
      </c>
      <c r="Y35" s="28" t="n">
        <v>0</v>
      </c>
      <c r="Z35" s="28" t="n">
        <f aca="false">Y35+X35+U35</f>
        <v>78.8</v>
      </c>
      <c r="AA35" s="32" t="n">
        <v>365012.02</v>
      </c>
      <c r="AB35" s="32" t="n">
        <f aca="false">AA35</f>
        <v>365012.02</v>
      </c>
      <c r="AC35" s="32" t="n">
        <f aca="false">AA35/2</f>
        <v>182506.01</v>
      </c>
      <c r="AD35" s="33" t="s">
        <v>46</v>
      </c>
      <c r="AE35" s="33" t="s">
        <v>46</v>
      </c>
      <c r="AF35" s="33" t="s">
        <v>46</v>
      </c>
      <c r="AG35" s="33" t="n">
        <f aca="false">AK35*0.5</f>
        <v>91253.005</v>
      </c>
      <c r="AH35" s="33" t="n">
        <f aca="false">AK35*0.35</f>
        <v>63877.1035</v>
      </c>
      <c r="AI35" s="33" t="n">
        <f aca="false">AK35-AG35-AH35</f>
        <v>27375.9015</v>
      </c>
      <c r="AJ35" s="33" t="s">
        <v>46</v>
      </c>
      <c r="AK35" s="34" t="n">
        <v>182506.01</v>
      </c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</row>
    <row r="36" customFormat="false" ht="38.25" hidden="false" customHeight="true" outlineLevel="0" collapsed="false">
      <c r="A36" s="47" t="n">
        <v>119</v>
      </c>
      <c r="B36" s="29" t="n">
        <v>62413</v>
      </c>
      <c r="C36" s="30" t="s">
        <v>161</v>
      </c>
      <c r="D36" s="46" t="s">
        <v>162</v>
      </c>
      <c r="E36" s="30" t="s">
        <v>163</v>
      </c>
      <c r="F36" s="30" t="s">
        <v>163</v>
      </c>
      <c r="G36" s="30" t="n">
        <v>24347347</v>
      </c>
      <c r="H36" s="29" t="s">
        <v>164</v>
      </c>
      <c r="I36" s="28" t="n">
        <v>22</v>
      </c>
      <c r="J36" s="28" t="n">
        <f aca="false">I36/100*40</f>
        <v>8.8</v>
      </c>
      <c r="K36" s="28" t="n">
        <v>15</v>
      </c>
      <c r="L36" s="28" t="n">
        <f aca="false">K36/100*40</f>
        <v>6</v>
      </c>
      <c r="M36" s="28" t="n">
        <v>40</v>
      </c>
      <c r="N36" s="28" t="n">
        <f aca="false">M36/100*40</f>
        <v>16</v>
      </c>
      <c r="O36" s="28" t="n">
        <v>30</v>
      </c>
      <c r="P36" s="28" t="n">
        <f aca="false">O36/100*60</f>
        <v>18</v>
      </c>
      <c r="Q36" s="28" t="n">
        <v>30</v>
      </c>
      <c r="R36" s="28" t="n">
        <f aca="false">Q36/100*60</f>
        <v>18</v>
      </c>
      <c r="S36" s="28" t="n">
        <v>20</v>
      </c>
      <c r="T36" s="28" t="n">
        <f aca="false">S36/100*60</f>
        <v>12</v>
      </c>
      <c r="U36" s="28" t="n">
        <f aca="false">J36+L36+N36+P36+R36+T36</f>
        <v>78.8</v>
      </c>
      <c r="V36" s="47"/>
      <c r="W36" s="47"/>
      <c r="X36" s="28" t="n">
        <f aca="false">+V36+W36</f>
        <v>0</v>
      </c>
      <c r="Y36" s="28" t="n">
        <v>0</v>
      </c>
      <c r="Z36" s="28" t="n">
        <f aca="false">Y36+X36+U36</f>
        <v>78.8</v>
      </c>
      <c r="AA36" s="32" t="n">
        <v>366119.2</v>
      </c>
      <c r="AB36" s="32" t="n">
        <f aca="false">AA36</f>
        <v>366119.2</v>
      </c>
      <c r="AC36" s="32" t="n">
        <f aca="false">AA36/2</f>
        <v>183059.6</v>
      </c>
      <c r="AD36" s="33" t="s">
        <v>46</v>
      </c>
      <c r="AE36" s="33" t="s">
        <v>46</v>
      </c>
      <c r="AF36" s="33" t="s">
        <v>46</v>
      </c>
      <c r="AG36" s="33" t="n">
        <f aca="false">AK36*0.5</f>
        <v>91529.8</v>
      </c>
      <c r="AH36" s="33" t="n">
        <f aca="false">AK36*0.35</f>
        <v>64070.86</v>
      </c>
      <c r="AI36" s="33" t="n">
        <f aca="false">AK36-AG36-AH36</f>
        <v>27458.94</v>
      </c>
      <c r="AJ36" s="33" t="s">
        <v>46</v>
      </c>
      <c r="AK36" s="34" t="n">
        <v>183059.6</v>
      </c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</row>
    <row r="37" customFormat="false" ht="38.25" hidden="false" customHeight="true" outlineLevel="0" collapsed="false">
      <c r="A37" s="28" t="n">
        <v>120</v>
      </c>
      <c r="B37" s="29" t="n">
        <v>62416</v>
      </c>
      <c r="C37" s="30" t="s">
        <v>165</v>
      </c>
      <c r="D37" s="46" t="s">
        <v>166</v>
      </c>
      <c r="E37" s="30" t="s">
        <v>167</v>
      </c>
      <c r="F37" s="30" t="s">
        <v>167</v>
      </c>
      <c r="G37" s="30" t="n">
        <v>24347363</v>
      </c>
      <c r="H37" s="29" t="s">
        <v>168</v>
      </c>
      <c r="I37" s="28" t="n">
        <v>22</v>
      </c>
      <c r="J37" s="28" t="n">
        <f aca="false">I37/100*40</f>
        <v>8.8</v>
      </c>
      <c r="K37" s="28" t="n">
        <v>15</v>
      </c>
      <c r="L37" s="28" t="n">
        <f aca="false">K37/100*40</f>
        <v>6</v>
      </c>
      <c r="M37" s="28" t="n">
        <v>40</v>
      </c>
      <c r="N37" s="28" t="n">
        <f aca="false">M37/100*40</f>
        <v>16</v>
      </c>
      <c r="O37" s="28" t="n">
        <v>30</v>
      </c>
      <c r="P37" s="28" t="n">
        <f aca="false">O37/100*60</f>
        <v>18</v>
      </c>
      <c r="Q37" s="28" t="n">
        <v>30</v>
      </c>
      <c r="R37" s="28" t="n">
        <f aca="false">Q37/100*60</f>
        <v>18</v>
      </c>
      <c r="S37" s="28" t="n">
        <v>20</v>
      </c>
      <c r="T37" s="28" t="n">
        <f aca="false">S37/100*60</f>
        <v>12</v>
      </c>
      <c r="U37" s="28" t="n">
        <f aca="false">J37+L37+N37+P37+R37+T37</f>
        <v>78.8</v>
      </c>
      <c r="V37" s="47"/>
      <c r="W37" s="47"/>
      <c r="X37" s="28" t="n">
        <f aca="false">+V37+W37</f>
        <v>0</v>
      </c>
      <c r="Y37" s="28" t="n">
        <v>0</v>
      </c>
      <c r="Z37" s="28" t="n">
        <f aca="false">Y37+X37+U37</f>
        <v>78.8</v>
      </c>
      <c r="AA37" s="32" t="n">
        <v>268500</v>
      </c>
      <c r="AB37" s="32" t="n">
        <f aca="false">AA37</f>
        <v>268500</v>
      </c>
      <c r="AC37" s="32" t="n">
        <f aca="false">AA37/2</f>
        <v>134250</v>
      </c>
      <c r="AD37" s="33" t="s">
        <v>46</v>
      </c>
      <c r="AE37" s="33" t="s">
        <v>46</v>
      </c>
      <c r="AF37" s="33" t="s">
        <v>46</v>
      </c>
      <c r="AG37" s="33" t="n">
        <f aca="false">AK37*0.5</f>
        <v>67125</v>
      </c>
      <c r="AH37" s="33" t="n">
        <f aca="false">AK37*0.35</f>
        <v>46987.5</v>
      </c>
      <c r="AI37" s="33" t="n">
        <f aca="false">AK37-AG37-AH37</f>
        <v>20137.5</v>
      </c>
      <c r="AJ37" s="33" t="s">
        <v>46</v>
      </c>
      <c r="AK37" s="34" t="n">
        <v>134250</v>
      </c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</row>
    <row r="38" customFormat="false" ht="38.25" hidden="false" customHeight="true" outlineLevel="0" collapsed="false">
      <c r="A38" s="28" t="n">
        <v>121</v>
      </c>
      <c r="B38" s="29" t="n">
        <v>62452</v>
      </c>
      <c r="C38" s="30" t="s">
        <v>169</v>
      </c>
      <c r="D38" s="46" t="s">
        <v>170</v>
      </c>
      <c r="E38" s="30" t="s">
        <v>171</v>
      </c>
      <c r="F38" s="30" t="s">
        <v>171</v>
      </c>
      <c r="G38" s="30" t="n">
        <v>24347367</v>
      </c>
      <c r="H38" s="29" t="s">
        <v>172</v>
      </c>
      <c r="I38" s="28" t="n">
        <v>22</v>
      </c>
      <c r="J38" s="28" t="n">
        <f aca="false">I38/100*40</f>
        <v>8.8</v>
      </c>
      <c r="K38" s="28" t="n">
        <v>30</v>
      </c>
      <c r="L38" s="28" t="n">
        <f aca="false">K38/100*40</f>
        <v>12</v>
      </c>
      <c r="M38" s="28" t="n">
        <v>40</v>
      </c>
      <c r="N38" s="28" t="n">
        <f aca="false">M38/100*40</f>
        <v>16</v>
      </c>
      <c r="O38" s="28" t="n">
        <v>20</v>
      </c>
      <c r="P38" s="28" t="n">
        <f aca="false">O38/100*60</f>
        <v>12</v>
      </c>
      <c r="Q38" s="28" t="n">
        <v>30</v>
      </c>
      <c r="R38" s="28" t="n">
        <f aca="false">Q38/100*60</f>
        <v>18</v>
      </c>
      <c r="S38" s="28" t="n">
        <v>20</v>
      </c>
      <c r="T38" s="28" t="n">
        <f aca="false">S38/100*60</f>
        <v>12</v>
      </c>
      <c r="U38" s="28" t="n">
        <f aca="false">J38+L38+N38+P38+R38+T38</f>
        <v>78.8</v>
      </c>
      <c r="V38" s="47"/>
      <c r="W38" s="47"/>
      <c r="X38" s="28" t="n">
        <f aca="false">+V38+W38</f>
        <v>0</v>
      </c>
      <c r="Y38" s="28" t="n">
        <v>0</v>
      </c>
      <c r="Z38" s="28" t="n">
        <f aca="false">Y38+X38+U38</f>
        <v>78.8</v>
      </c>
      <c r="AA38" s="32" t="n">
        <v>185016.3</v>
      </c>
      <c r="AB38" s="32" t="n">
        <f aca="false">AA38</f>
        <v>185016.3</v>
      </c>
      <c r="AC38" s="32" t="n">
        <f aca="false">AA38/2</f>
        <v>92508.15</v>
      </c>
      <c r="AD38" s="33" t="s">
        <v>46</v>
      </c>
      <c r="AE38" s="33" t="s">
        <v>46</v>
      </c>
      <c r="AF38" s="33" t="s">
        <v>46</v>
      </c>
      <c r="AG38" s="33" t="n">
        <f aca="false">AK38*0.5</f>
        <v>46254.075</v>
      </c>
      <c r="AH38" s="33" t="n">
        <f aca="false">AK38*0.35</f>
        <v>32377.8525</v>
      </c>
      <c r="AI38" s="33" t="n">
        <f aca="false">AK38-AG38-AH38</f>
        <v>13876.2225</v>
      </c>
      <c r="AJ38" s="33" t="s">
        <v>46</v>
      </c>
      <c r="AK38" s="34" t="n">
        <v>92508.15</v>
      </c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</row>
    <row r="39" customFormat="false" ht="38.25" hidden="false" customHeight="true" outlineLevel="0" collapsed="false">
      <c r="A39" s="28" t="n">
        <v>122</v>
      </c>
      <c r="B39" s="29" t="n">
        <v>62458</v>
      </c>
      <c r="C39" s="30" t="s">
        <v>173</v>
      </c>
      <c r="D39" s="46" t="s">
        <v>174</v>
      </c>
      <c r="E39" s="30" t="s">
        <v>175</v>
      </c>
      <c r="F39" s="30" t="s">
        <v>175</v>
      </c>
      <c r="G39" s="30" t="n">
        <v>24347389</v>
      </c>
      <c r="H39" s="29" t="s">
        <v>176</v>
      </c>
      <c r="I39" s="28" t="n">
        <v>22</v>
      </c>
      <c r="J39" s="28" t="n">
        <f aca="false">I39/100*40</f>
        <v>8.8</v>
      </c>
      <c r="K39" s="28" t="n">
        <v>15</v>
      </c>
      <c r="L39" s="28" t="n">
        <f aca="false">K39/100*40</f>
        <v>6</v>
      </c>
      <c r="M39" s="28" t="n">
        <v>40</v>
      </c>
      <c r="N39" s="28" t="n">
        <f aca="false">M39/100*40</f>
        <v>16</v>
      </c>
      <c r="O39" s="28" t="n">
        <v>30</v>
      </c>
      <c r="P39" s="28" t="n">
        <f aca="false">O39/100*60</f>
        <v>18</v>
      </c>
      <c r="Q39" s="28" t="n">
        <v>30</v>
      </c>
      <c r="R39" s="28" t="n">
        <f aca="false">Q39/100*60</f>
        <v>18</v>
      </c>
      <c r="S39" s="28" t="n">
        <v>20</v>
      </c>
      <c r="T39" s="28" t="n">
        <f aca="false">S39/100*60</f>
        <v>12</v>
      </c>
      <c r="U39" s="28" t="n">
        <f aca="false">J39+L39+N39+P39+R39+T39</f>
        <v>78.8</v>
      </c>
      <c r="V39" s="47"/>
      <c r="W39" s="47"/>
      <c r="X39" s="28" t="n">
        <f aca="false">+V39+W39</f>
        <v>0</v>
      </c>
      <c r="Y39" s="28" t="n">
        <v>0</v>
      </c>
      <c r="Z39" s="28" t="n">
        <f aca="false">Y39+X39+U39</f>
        <v>78.8</v>
      </c>
      <c r="AA39" s="32" t="n">
        <v>382000</v>
      </c>
      <c r="AB39" s="32" t="n">
        <f aca="false">AA39</f>
        <v>382000</v>
      </c>
      <c r="AC39" s="32" t="n">
        <f aca="false">AA39/2</f>
        <v>191000</v>
      </c>
      <c r="AD39" s="33" t="s">
        <v>46</v>
      </c>
      <c r="AE39" s="33" t="s">
        <v>46</v>
      </c>
      <c r="AF39" s="33" t="s">
        <v>46</v>
      </c>
      <c r="AG39" s="33" t="n">
        <f aca="false">AK39*0.5</f>
        <v>95500</v>
      </c>
      <c r="AH39" s="33" t="n">
        <f aca="false">AK39*0.35</f>
        <v>66850</v>
      </c>
      <c r="AI39" s="33" t="n">
        <f aca="false">AK39-AG39-AH39</f>
        <v>28650</v>
      </c>
      <c r="AJ39" s="33" t="s">
        <v>46</v>
      </c>
      <c r="AK39" s="34" t="n">
        <v>191000</v>
      </c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</row>
    <row r="40" customFormat="false" ht="38.25" hidden="false" customHeight="true" outlineLevel="0" collapsed="false">
      <c r="A40" s="47" t="n">
        <v>123</v>
      </c>
      <c r="B40" s="29" t="n">
        <v>62496</v>
      </c>
      <c r="C40" s="30" t="s">
        <v>177</v>
      </c>
      <c r="D40" s="46" t="s">
        <v>178</v>
      </c>
      <c r="E40" s="30" t="s">
        <v>179</v>
      </c>
      <c r="F40" s="30" t="s">
        <v>179</v>
      </c>
      <c r="G40" s="30" t="n">
        <v>24347414</v>
      </c>
      <c r="H40" s="29" t="s">
        <v>180</v>
      </c>
      <c r="I40" s="28" t="n">
        <v>22</v>
      </c>
      <c r="J40" s="28" t="n">
        <f aca="false">I40/100*40</f>
        <v>8.8</v>
      </c>
      <c r="K40" s="28" t="n">
        <v>15</v>
      </c>
      <c r="L40" s="28" t="n">
        <f aca="false">K40/100*40</f>
        <v>6</v>
      </c>
      <c r="M40" s="28" t="n">
        <v>40</v>
      </c>
      <c r="N40" s="28" t="n">
        <f aca="false">M40/100*40</f>
        <v>16</v>
      </c>
      <c r="O40" s="28" t="n">
        <v>30</v>
      </c>
      <c r="P40" s="28" t="n">
        <f aca="false">O40/100*60</f>
        <v>18</v>
      </c>
      <c r="Q40" s="28" t="n">
        <v>30</v>
      </c>
      <c r="R40" s="28" t="n">
        <f aca="false">Q40/100*60</f>
        <v>18</v>
      </c>
      <c r="S40" s="28" t="n">
        <v>20</v>
      </c>
      <c r="T40" s="28" t="n">
        <f aca="false">S40/100*60</f>
        <v>12</v>
      </c>
      <c r="U40" s="28" t="n">
        <f aca="false">J40+L40+N40+P40+R40+T40</f>
        <v>78.8</v>
      </c>
      <c r="V40" s="47"/>
      <c r="W40" s="47"/>
      <c r="X40" s="28" t="n">
        <f aca="false">+V40+W40</f>
        <v>0</v>
      </c>
      <c r="Y40" s="28" t="n">
        <v>0</v>
      </c>
      <c r="Z40" s="28" t="n">
        <f aca="false">Y40+X40+U40</f>
        <v>78.8</v>
      </c>
      <c r="AA40" s="32" t="n">
        <v>354601.71</v>
      </c>
      <c r="AB40" s="32" t="n">
        <f aca="false">AA40</f>
        <v>354601.71</v>
      </c>
      <c r="AC40" s="32" t="n">
        <f aca="false">AA40/2</f>
        <v>177300.855</v>
      </c>
      <c r="AD40" s="33" t="s">
        <v>46</v>
      </c>
      <c r="AE40" s="33" t="s">
        <v>46</v>
      </c>
      <c r="AF40" s="33" t="s">
        <v>46</v>
      </c>
      <c r="AG40" s="33" t="n">
        <f aca="false">AK40*0.5</f>
        <v>88650.4275</v>
      </c>
      <c r="AH40" s="33" t="n">
        <f aca="false">AK40*0.35</f>
        <v>62055.29925</v>
      </c>
      <c r="AI40" s="33" t="n">
        <f aca="false">AK40-AG40-AH40</f>
        <v>26595.12825</v>
      </c>
      <c r="AJ40" s="33" t="s">
        <v>46</v>
      </c>
      <c r="AK40" s="34" t="n">
        <v>177300.855</v>
      </c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</row>
    <row r="41" customFormat="false" ht="38.25" hidden="false" customHeight="true" outlineLevel="0" collapsed="false">
      <c r="A41" s="28" t="n">
        <v>124</v>
      </c>
      <c r="B41" s="29" t="n">
        <v>62724</v>
      </c>
      <c r="C41" s="30" t="s">
        <v>181</v>
      </c>
      <c r="D41" s="46" t="s">
        <v>182</v>
      </c>
      <c r="E41" s="30" t="s">
        <v>183</v>
      </c>
      <c r="F41" s="30" t="s">
        <v>183</v>
      </c>
      <c r="G41" s="30" t="n">
        <v>24347556</v>
      </c>
      <c r="H41" s="29" t="s">
        <v>184</v>
      </c>
      <c r="I41" s="28" t="n">
        <v>30</v>
      </c>
      <c r="J41" s="28" t="n">
        <f aca="false">I41/100*40</f>
        <v>12</v>
      </c>
      <c r="K41" s="28" t="n">
        <v>22</v>
      </c>
      <c r="L41" s="28" t="n">
        <f aca="false">K41/100*40</f>
        <v>8.8</v>
      </c>
      <c r="M41" s="28" t="n">
        <v>40</v>
      </c>
      <c r="N41" s="28" t="n">
        <f aca="false">M41/100*40</f>
        <v>16</v>
      </c>
      <c r="O41" s="28" t="n">
        <v>20</v>
      </c>
      <c r="P41" s="28" t="n">
        <f aca="false">O41/100*60</f>
        <v>12</v>
      </c>
      <c r="Q41" s="28" t="n">
        <v>30</v>
      </c>
      <c r="R41" s="28" t="n">
        <f aca="false">Q41/100*60</f>
        <v>18</v>
      </c>
      <c r="S41" s="28" t="n">
        <v>20</v>
      </c>
      <c r="T41" s="28" t="n">
        <f aca="false">S41/100*60</f>
        <v>12</v>
      </c>
      <c r="U41" s="28" t="n">
        <f aca="false">J41+L41+N41+P41+R41+T41</f>
        <v>78.8</v>
      </c>
      <c r="V41" s="47"/>
      <c r="W41" s="47"/>
      <c r="X41" s="28" t="n">
        <f aca="false">+V41+W41</f>
        <v>0</v>
      </c>
      <c r="Y41" s="28" t="n">
        <v>0</v>
      </c>
      <c r="Z41" s="28" t="n">
        <f aca="false">Y41+X41+U41</f>
        <v>78.8</v>
      </c>
      <c r="AA41" s="32" t="n">
        <v>70365.79</v>
      </c>
      <c r="AB41" s="32" t="n">
        <f aca="false">AA41</f>
        <v>70365.79</v>
      </c>
      <c r="AC41" s="32" t="n">
        <v>35182.895</v>
      </c>
      <c r="AD41" s="33" t="s">
        <v>46</v>
      </c>
      <c r="AE41" s="33" t="s">
        <v>46</v>
      </c>
      <c r="AF41" s="33" t="s">
        <v>46</v>
      </c>
      <c r="AG41" s="33" t="n">
        <f aca="false">AK41*0.5</f>
        <v>17591.4475</v>
      </c>
      <c r="AH41" s="33" t="n">
        <f aca="false">AK41*0.35</f>
        <v>12314.01325</v>
      </c>
      <c r="AI41" s="33" t="n">
        <f aca="false">AK41-AG41-AH41</f>
        <v>5277.43425</v>
      </c>
      <c r="AJ41" s="33" t="s">
        <v>46</v>
      </c>
      <c r="AK41" s="34" t="n">
        <v>35182.895</v>
      </c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</row>
    <row r="42" customFormat="false" ht="38.25" hidden="false" customHeight="true" outlineLevel="0" collapsed="false">
      <c r="A42" s="29" t="n">
        <v>125</v>
      </c>
      <c r="B42" s="29" t="n">
        <v>62739</v>
      </c>
      <c r="C42" s="30" t="s">
        <v>185</v>
      </c>
      <c r="D42" s="46" t="n">
        <v>2550280412</v>
      </c>
      <c r="E42" s="30" t="s">
        <v>186</v>
      </c>
      <c r="F42" s="30" t="s">
        <v>186</v>
      </c>
      <c r="G42" s="30" t="n">
        <v>24347559</v>
      </c>
      <c r="H42" s="29" t="s">
        <v>187</v>
      </c>
      <c r="I42" s="28" t="n">
        <v>30</v>
      </c>
      <c r="J42" s="28" t="n">
        <f aca="false">I42/100*40</f>
        <v>12</v>
      </c>
      <c r="K42" s="28" t="n">
        <v>22</v>
      </c>
      <c r="L42" s="28" t="n">
        <f aca="false">K42/100*40</f>
        <v>8.8</v>
      </c>
      <c r="M42" s="28" t="n">
        <v>40</v>
      </c>
      <c r="N42" s="28" t="n">
        <f aca="false">M42/100*40</f>
        <v>16</v>
      </c>
      <c r="O42" s="28" t="n">
        <v>20</v>
      </c>
      <c r="P42" s="28" t="n">
        <f aca="false">O42/100*60</f>
        <v>12</v>
      </c>
      <c r="Q42" s="28" t="n">
        <v>30</v>
      </c>
      <c r="R42" s="28" t="n">
        <f aca="false">Q42/100*60</f>
        <v>18</v>
      </c>
      <c r="S42" s="28" t="n">
        <v>20</v>
      </c>
      <c r="T42" s="28" t="n">
        <f aca="false">S42/100*60</f>
        <v>12</v>
      </c>
      <c r="U42" s="28" t="n">
        <f aca="false">J42+L42+N42+P42+R42+T42</f>
        <v>78.8</v>
      </c>
      <c r="V42" s="47"/>
      <c r="W42" s="47"/>
      <c r="X42" s="28" t="n">
        <f aca="false">+V42+W42</f>
        <v>0</v>
      </c>
      <c r="Y42" s="28" t="n">
        <v>0</v>
      </c>
      <c r="Z42" s="28" t="n">
        <f aca="false">Y42+X42+U42</f>
        <v>78.8</v>
      </c>
      <c r="AA42" s="32" t="n">
        <v>129200</v>
      </c>
      <c r="AB42" s="32" t="n">
        <f aca="false">AA42</f>
        <v>129200</v>
      </c>
      <c r="AC42" s="32" t="n">
        <v>64600</v>
      </c>
      <c r="AD42" s="33" t="s">
        <v>46</v>
      </c>
      <c r="AE42" s="33" t="s">
        <v>46</v>
      </c>
      <c r="AF42" s="33" t="s">
        <v>46</v>
      </c>
      <c r="AG42" s="33" t="n">
        <f aca="false">AK42*0.5</f>
        <v>32300</v>
      </c>
      <c r="AH42" s="33" t="n">
        <f aca="false">AK42*0.35</f>
        <v>22610</v>
      </c>
      <c r="AI42" s="33" t="n">
        <f aca="false">AK42-AG42-AH42</f>
        <v>9690</v>
      </c>
      <c r="AJ42" s="33" t="s">
        <v>46</v>
      </c>
      <c r="AK42" s="34" t="n">
        <v>64600</v>
      </c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</row>
    <row r="43" customFormat="false" ht="38.25" hidden="false" customHeight="true" outlineLevel="0" collapsed="false">
      <c r="A43" s="28" t="n">
        <v>126</v>
      </c>
      <c r="B43" s="29" t="n">
        <v>62772</v>
      </c>
      <c r="C43" s="30" t="s">
        <v>188</v>
      </c>
      <c r="D43" s="46" t="s">
        <v>189</v>
      </c>
      <c r="E43" s="30" t="s">
        <v>190</v>
      </c>
      <c r="F43" s="30" t="s">
        <v>190</v>
      </c>
      <c r="G43" s="30" t="n">
        <v>24347562</v>
      </c>
      <c r="H43" s="29" t="s">
        <v>191</v>
      </c>
      <c r="I43" s="28" t="n">
        <v>22</v>
      </c>
      <c r="J43" s="28" t="n">
        <f aca="false">I43/100*40</f>
        <v>8.8</v>
      </c>
      <c r="K43" s="28" t="n">
        <v>15</v>
      </c>
      <c r="L43" s="28" t="n">
        <f aca="false">K43/100*40</f>
        <v>6</v>
      </c>
      <c r="M43" s="28" t="n">
        <v>40</v>
      </c>
      <c r="N43" s="28" t="n">
        <f aca="false">M43/100*40</f>
        <v>16</v>
      </c>
      <c r="O43" s="28" t="n">
        <v>30</v>
      </c>
      <c r="P43" s="28" t="n">
        <f aca="false">O43/100*60</f>
        <v>18</v>
      </c>
      <c r="Q43" s="28" t="n">
        <v>30</v>
      </c>
      <c r="R43" s="28" t="n">
        <f aca="false">Q43/100*60</f>
        <v>18</v>
      </c>
      <c r="S43" s="28" t="n">
        <v>20</v>
      </c>
      <c r="T43" s="28" t="n">
        <f aca="false">S43/100*60</f>
        <v>12</v>
      </c>
      <c r="U43" s="28" t="n">
        <f aca="false">J43+L43+N43+P43+R43+T43</f>
        <v>78.8</v>
      </c>
      <c r="V43" s="47"/>
      <c r="W43" s="47"/>
      <c r="X43" s="28" t="n">
        <f aca="false">+V43+W43</f>
        <v>0</v>
      </c>
      <c r="Y43" s="28" t="n">
        <v>0</v>
      </c>
      <c r="Z43" s="28" t="n">
        <f aca="false">Y43+X43+U43</f>
        <v>78.8</v>
      </c>
      <c r="AA43" s="32" t="n">
        <v>601189.68</v>
      </c>
      <c r="AB43" s="32" t="n">
        <f aca="false">AA43</f>
        <v>601189.68</v>
      </c>
      <c r="AC43" s="34" t="n">
        <v>200000</v>
      </c>
      <c r="AD43" s="33" t="s">
        <v>46</v>
      </c>
      <c r="AE43" s="33" t="s">
        <v>46</v>
      </c>
      <c r="AF43" s="33" t="s">
        <v>46</v>
      </c>
      <c r="AG43" s="33" t="n">
        <f aca="false">AK43*0.5</f>
        <v>100000</v>
      </c>
      <c r="AH43" s="33" t="n">
        <f aca="false">AK43*0.35</f>
        <v>70000</v>
      </c>
      <c r="AI43" s="33" t="n">
        <f aca="false">AK43-AG43-AH43</f>
        <v>30000</v>
      </c>
      <c r="AJ43" s="33" t="s">
        <v>46</v>
      </c>
      <c r="AK43" s="34" t="n">
        <v>200000</v>
      </c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</row>
    <row r="44" customFormat="false" ht="38.25" hidden="false" customHeight="true" outlineLevel="0" collapsed="false">
      <c r="A44" s="47" t="n">
        <v>127</v>
      </c>
      <c r="B44" s="29" t="n">
        <v>63134</v>
      </c>
      <c r="C44" s="30" t="s">
        <v>192</v>
      </c>
      <c r="D44" s="46" t="s">
        <v>193</v>
      </c>
      <c r="E44" s="30" t="s">
        <v>194</v>
      </c>
      <c r="F44" s="30" t="s">
        <v>194</v>
      </c>
      <c r="G44" s="30" t="n">
        <v>24347573</v>
      </c>
      <c r="H44" s="29" t="s">
        <v>195</v>
      </c>
      <c r="I44" s="28" t="n">
        <v>22</v>
      </c>
      <c r="J44" s="28" t="n">
        <f aca="false">I44/100*40</f>
        <v>8.8</v>
      </c>
      <c r="K44" s="28" t="n">
        <v>30</v>
      </c>
      <c r="L44" s="28" t="n">
        <f aca="false">K44/100*40</f>
        <v>12</v>
      </c>
      <c r="M44" s="28" t="n">
        <v>40</v>
      </c>
      <c r="N44" s="28" t="n">
        <f aca="false">M44/100*40</f>
        <v>16</v>
      </c>
      <c r="O44" s="28" t="n">
        <v>20</v>
      </c>
      <c r="P44" s="28" t="n">
        <f aca="false">O44/100*60</f>
        <v>12</v>
      </c>
      <c r="Q44" s="28" t="n">
        <v>30</v>
      </c>
      <c r="R44" s="28" t="n">
        <f aca="false">Q44/100*60</f>
        <v>18</v>
      </c>
      <c r="S44" s="28" t="n">
        <v>20</v>
      </c>
      <c r="T44" s="28" t="n">
        <f aca="false">S44/100*60</f>
        <v>12</v>
      </c>
      <c r="U44" s="28" t="n">
        <f aca="false">J44+L44+N44+P44+R44+T44</f>
        <v>78.8</v>
      </c>
      <c r="V44" s="47"/>
      <c r="W44" s="47"/>
      <c r="X44" s="28" t="n">
        <f aca="false">+V44+W44</f>
        <v>0</v>
      </c>
      <c r="Y44" s="28" t="n">
        <v>0</v>
      </c>
      <c r="Z44" s="28" t="n">
        <f aca="false">Y44+X44+U44</f>
        <v>78.8</v>
      </c>
      <c r="AA44" s="32" t="n">
        <v>126000</v>
      </c>
      <c r="AB44" s="32" t="n">
        <f aca="false">AA44</f>
        <v>126000</v>
      </c>
      <c r="AC44" s="32" t="n">
        <v>63000</v>
      </c>
      <c r="AD44" s="33" t="s">
        <v>46</v>
      </c>
      <c r="AE44" s="33" t="s">
        <v>46</v>
      </c>
      <c r="AF44" s="33" t="s">
        <v>46</v>
      </c>
      <c r="AG44" s="33" t="n">
        <f aca="false">AK44*0.5</f>
        <v>31500</v>
      </c>
      <c r="AH44" s="33" t="n">
        <f aca="false">AK44*0.35</f>
        <v>22050</v>
      </c>
      <c r="AI44" s="33" t="n">
        <f aca="false">AK44-AG44-AH44</f>
        <v>9450</v>
      </c>
      <c r="AJ44" s="33" t="s">
        <v>46</v>
      </c>
      <c r="AK44" s="34" t="n">
        <v>63000</v>
      </c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</row>
    <row r="45" customFormat="false" ht="38.25" hidden="false" customHeight="true" outlineLevel="0" collapsed="false">
      <c r="A45" s="28" t="n">
        <v>128</v>
      </c>
      <c r="B45" s="29" t="n">
        <v>63344</v>
      </c>
      <c r="C45" s="30" t="s">
        <v>196</v>
      </c>
      <c r="D45" s="46" t="s">
        <v>197</v>
      </c>
      <c r="E45" s="30" t="s">
        <v>198</v>
      </c>
      <c r="F45" s="30" t="s">
        <v>198</v>
      </c>
      <c r="G45" s="30" t="n">
        <v>24347581</v>
      </c>
      <c r="H45" s="29" t="s">
        <v>199</v>
      </c>
      <c r="I45" s="28" t="n">
        <v>22</v>
      </c>
      <c r="J45" s="28" t="n">
        <f aca="false">I45/100*40</f>
        <v>8.8</v>
      </c>
      <c r="K45" s="28" t="n">
        <v>30</v>
      </c>
      <c r="L45" s="28" t="n">
        <f aca="false">K45/100*40</f>
        <v>12</v>
      </c>
      <c r="M45" s="28" t="n">
        <v>40</v>
      </c>
      <c r="N45" s="28" t="n">
        <f aca="false">M45/100*40</f>
        <v>16</v>
      </c>
      <c r="O45" s="28" t="n">
        <v>30</v>
      </c>
      <c r="P45" s="28" t="n">
        <f aca="false">O45/100*60</f>
        <v>18</v>
      </c>
      <c r="Q45" s="28" t="n">
        <v>20</v>
      </c>
      <c r="R45" s="28" t="n">
        <f aca="false">Q45/100*60</f>
        <v>12</v>
      </c>
      <c r="S45" s="28" t="n">
        <v>20</v>
      </c>
      <c r="T45" s="28" t="n">
        <f aca="false">S45/100*60</f>
        <v>12</v>
      </c>
      <c r="U45" s="28" t="n">
        <f aca="false">J45+L45+N45+P45+R45+T45</f>
        <v>78.8</v>
      </c>
      <c r="V45" s="47"/>
      <c r="W45" s="47"/>
      <c r="X45" s="28" t="n">
        <f aca="false">+V45+W45</f>
        <v>0</v>
      </c>
      <c r="Y45" s="28" t="n">
        <v>0</v>
      </c>
      <c r="Z45" s="28" t="n">
        <f aca="false">Y45+X45+U45</f>
        <v>78.8</v>
      </c>
      <c r="AA45" s="32" t="n">
        <v>181785</v>
      </c>
      <c r="AB45" s="32" t="n">
        <f aca="false">AA45</f>
        <v>181785</v>
      </c>
      <c r="AC45" s="32" t="n">
        <v>90892.5</v>
      </c>
      <c r="AD45" s="33" t="s">
        <v>46</v>
      </c>
      <c r="AE45" s="33" t="s">
        <v>46</v>
      </c>
      <c r="AF45" s="33" t="s">
        <v>46</v>
      </c>
      <c r="AG45" s="33" t="n">
        <f aca="false">AK45*0.5</f>
        <v>45446.25</v>
      </c>
      <c r="AH45" s="33" t="n">
        <f aca="false">AK45*0.35</f>
        <v>31812.375</v>
      </c>
      <c r="AI45" s="33" t="n">
        <f aca="false">AK45-AG45-AH45</f>
        <v>13633.875</v>
      </c>
      <c r="AJ45" s="33" t="s">
        <v>46</v>
      </c>
      <c r="AK45" s="34" t="n">
        <v>90892.5</v>
      </c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</row>
    <row r="46" customFormat="false" ht="38.25" hidden="false" customHeight="true" outlineLevel="0" collapsed="false">
      <c r="A46" s="28" t="n">
        <v>129</v>
      </c>
      <c r="B46" s="29" t="n">
        <v>63415</v>
      </c>
      <c r="C46" s="30" t="s">
        <v>200</v>
      </c>
      <c r="D46" s="46" t="s">
        <v>201</v>
      </c>
      <c r="E46" s="30" t="s">
        <v>202</v>
      </c>
      <c r="F46" s="30" t="s">
        <v>202</v>
      </c>
      <c r="G46" s="30" t="n">
        <v>24347928</v>
      </c>
      <c r="H46" s="29" t="s">
        <v>203</v>
      </c>
      <c r="I46" s="28" t="n">
        <v>22</v>
      </c>
      <c r="J46" s="28" t="n">
        <f aca="false">I46/100*40</f>
        <v>8.8</v>
      </c>
      <c r="K46" s="28" t="n">
        <v>15</v>
      </c>
      <c r="L46" s="28" t="n">
        <f aca="false">K46/100*40</f>
        <v>6</v>
      </c>
      <c r="M46" s="28" t="n">
        <v>40</v>
      </c>
      <c r="N46" s="28" t="n">
        <f aca="false">M46/100*40</f>
        <v>16</v>
      </c>
      <c r="O46" s="28" t="n">
        <v>30</v>
      </c>
      <c r="P46" s="28" t="n">
        <f aca="false">O46/100*60</f>
        <v>18</v>
      </c>
      <c r="Q46" s="28" t="n">
        <v>30</v>
      </c>
      <c r="R46" s="28" t="n">
        <f aca="false">Q46/100*60</f>
        <v>18</v>
      </c>
      <c r="S46" s="28" t="n">
        <v>20</v>
      </c>
      <c r="T46" s="28" t="n">
        <f aca="false">S46/100*60</f>
        <v>12</v>
      </c>
      <c r="U46" s="28" t="n">
        <f aca="false">J46+L46+N46+P46+R46+T46</f>
        <v>78.8</v>
      </c>
      <c r="V46" s="47"/>
      <c r="W46" s="47"/>
      <c r="X46" s="28" t="n">
        <f aca="false">+V46+W46</f>
        <v>0</v>
      </c>
      <c r="Y46" s="28" t="n">
        <v>0</v>
      </c>
      <c r="Z46" s="28" t="n">
        <f aca="false">Y46+X46+U46</f>
        <v>78.8</v>
      </c>
      <c r="AA46" s="32" t="n">
        <v>408763.43</v>
      </c>
      <c r="AB46" s="32" t="n">
        <f aca="false">AA46</f>
        <v>408763.43</v>
      </c>
      <c r="AC46" s="34" t="n">
        <v>200000</v>
      </c>
      <c r="AD46" s="33" t="s">
        <v>46</v>
      </c>
      <c r="AE46" s="33" t="s">
        <v>46</v>
      </c>
      <c r="AF46" s="33" t="s">
        <v>46</v>
      </c>
      <c r="AG46" s="33" t="n">
        <f aca="false">AK46*0.5</f>
        <v>100000</v>
      </c>
      <c r="AH46" s="33" t="n">
        <f aca="false">AK46*0.35</f>
        <v>70000</v>
      </c>
      <c r="AI46" s="33" t="n">
        <f aca="false">AK46-AG46-AH46</f>
        <v>30000</v>
      </c>
      <c r="AJ46" s="33" t="s">
        <v>46</v>
      </c>
      <c r="AK46" s="34" t="n">
        <v>200000</v>
      </c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</row>
    <row r="47" customFormat="false" ht="38.25" hidden="false" customHeight="true" outlineLevel="0" collapsed="false">
      <c r="A47" s="28" t="n">
        <v>130</v>
      </c>
      <c r="B47" s="29" t="n">
        <v>63508</v>
      </c>
      <c r="C47" s="30" t="s">
        <v>204</v>
      </c>
      <c r="D47" s="46" t="s">
        <v>205</v>
      </c>
      <c r="E47" s="30" t="s">
        <v>206</v>
      </c>
      <c r="F47" s="30" t="s">
        <v>206</v>
      </c>
      <c r="G47" s="30" t="n">
        <v>24347890</v>
      </c>
      <c r="H47" s="29" t="s">
        <v>207</v>
      </c>
      <c r="I47" s="28" t="n">
        <v>30</v>
      </c>
      <c r="J47" s="28" t="n">
        <f aca="false">I47/100*40</f>
        <v>12</v>
      </c>
      <c r="K47" s="28" t="n">
        <v>22</v>
      </c>
      <c r="L47" s="28" t="n">
        <f aca="false">K47/100*40</f>
        <v>8.8</v>
      </c>
      <c r="M47" s="28" t="n">
        <v>40</v>
      </c>
      <c r="N47" s="28" t="n">
        <f aca="false">M47/100*40</f>
        <v>16</v>
      </c>
      <c r="O47" s="28" t="n">
        <v>20</v>
      </c>
      <c r="P47" s="28" t="n">
        <f aca="false">O47/100*60</f>
        <v>12</v>
      </c>
      <c r="Q47" s="28" t="n">
        <v>30</v>
      </c>
      <c r="R47" s="28" t="n">
        <f aca="false">Q47/100*60</f>
        <v>18</v>
      </c>
      <c r="S47" s="28" t="n">
        <v>20</v>
      </c>
      <c r="T47" s="28" t="n">
        <f aca="false">S47/100*60</f>
        <v>12</v>
      </c>
      <c r="U47" s="28" t="n">
        <f aca="false">J47+L47+N47+P47+R47+T47</f>
        <v>78.8</v>
      </c>
      <c r="V47" s="47"/>
      <c r="W47" s="47"/>
      <c r="X47" s="28" t="n">
        <f aca="false">+V47+W47</f>
        <v>0</v>
      </c>
      <c r="Y47" s="28" t="n">
        <v>0</v>
      </c>
      <c r="Z47" s="28" t="n">
        <f aca="false">Y47+X47+U47</f>
        <v>78.8</v>
      </c>
      <c r="AA47" s="32" t="n">
        <v>657499.71</v>
      </c>
      <c r="AB47" s="32" t="n">
        <f aca="false">AA47</f>
        <v>657499.71</v>
      </c>
      <c r="AC47" s="34" t="n">
        <v>250000</v>
      </c>
      <c r="AD47" s="33" t="s">
        <v>46</v>
      </c>
      <c r="AE47" s="33" t="s">
        <v>46</v>
      </c>
      <c r="AF47" s="33" t="s">
        <v>46</v>
      </c>
      <c r="AG47" s="33" t="n">
        <f aca="false">AK47*0.5</f>
        <v>100000</v>
      </c>
      <c r="AH47" s="33" t="n">
        <f aca="false">AK47*0.35</f>
        <v>70000</v>
      </c>
      <c r="AI47" s="33" t="n">
        <f aca="false">AK47-AG47-AH47</f>
        <v>30000</v>
      </c>
      <c r="AJ47" s="33" t="s">
        <v>46</v>
      </c>
      <c r="AK47" s="34" t="n">
        <v>200000</v>
      </c>
      <c r="AL47" s="53" t="str">
        <f aca="false">IF(AC47&gt;200000,"Massimo concedibile in conformità alle previsioni di cui al paragrafo 3.5 del bando.","")</f>
        <v>Massimo concedibile in conformità alle previsioni di cui al paragrafo 3.5 del bando.</v>
      </c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</row>
    <row r="48" customFormat="false" ht="38.25" hidden="false" customHeight="true" outlineLevel="0" collapsed="false">
      <c r="A48" s="47" t="n">
        <v>131</v>
      </c>
      <c r="B48" s="29" t="n">
        <v>63521</v>
      </c>
      <c r="C48" s="30" t="s">
        <v>208</v>
      </c>
      <c r="D48" s="46" t="s">
        <v>209</v>
      </c>
      <c r="E48" s="30" t="s">
        <v>210</v>
      </c>
      <c r="F48" s="30" t="s">
        <v>210</v>
      </c>
      <c r="G48" s="30" t="n">
        <v>24347982</v>
      </c>
      <c r="H48" s="29" t="s">
        <v>211</v>
      </c>
      <c r="I48" s="28" t="n">
        <v>30</v>
      </c>
      <c r="J48" s="28" t="n">
        <f aca="false">I48/100*40</f>
        <v>12</v>
      </c>
      <c r="K48" s="28" t="n">
        <v>22</v>
      </c>
      <c r="L48" s="28" t="n">
        <f aca="false">K48/100*40</f>
        <v>8.8</v>
      </c>
      <c r="M48" s="28" t="n">
        <v>40</v>
      </c>
      <c r="N48" s="28" t="n">
        <f aca="false">M48/100*40</f>
        <v>16</v>
      </c>
      <c r="O48" s="28" t="n">
        <v>20</v>
      </c>
      <c r="P48" s="28" t="n">
        <f aca="false">O48/100*60</f>
        <v>12</v>
      </c>
      <c r="Q48" s="28" t="n">
        <v>30</v>
      </c>
      <c r="R48" s="28" t="n">
        <f aca="false">Q48/100*60</f>
        <v>18</v>
      </c>
      <c r="S48" s="28" t="n">
        <v>20</v>
      </c>
      <c r="T48" s="28" t="n">
        <f aca="false">S48/100*60</f>
        <v>12</v>
      </c>
      <c r="U48" s="28" t="n">
        <f aca="false">J48+L48+N48+P48+R48+T48</f>
        <v>78.8</v>
      </c>
      <c r="V48" s="47"/>
      <c r="W48" s="47"/>
      <c r="X48" s="28" t="n">
        <f aca="false">+V48+W48</f>
        <v>0</v>
      </c>
      <c r="Y48" s="28" t="n">
        <v>0</v>
      </c>
      <c r="Z48" s="28" t="n">
        <f aca="false">Y48+X48+U48</f>
        <v>78.8</v>
      </c>
      <c r="AA48" s="32" t="n">
        <v>49657.38</v>
      </c>
      <c r="AB48" s="32" t="n">
        <f aca="false">AA48</f>
        <v>49657.38</v>
      </c>
      <c r="AC48" s="32" t="n">
        <v>24828.69</v>
      </c>
      <c r="AD48" s="33" t="s">
        <v>46</v>
      </c>
      <c r="AE48" s="33" t="s">
        <v>46</v>
      </c>
      <c r="AF48" s="33" t="s">
        <v>46</v>
      </c>
      <c r="AG48" s="33" t="n">
        <f aca="false">AK48*0.5</f>
        <v>12414.345</v>
      </c>
      <c r="AH48" s="33" t="n">
        <f aca="false">AK48*0.35</f>
        <v>8690.0415</v>
      </c>
      <c r="AI48" s="33" t="n">
        <f aca="false">AK48-AG48-AH48</f>
        <v>3724.3035</v>
      </c>
      <c r="AJ48" s="33" t="s">
        <v>46</v>
      </c>
      <c r="AK48" s="34" t="n">
        <v>24828.69</v>
      </c>
      <c r="AL48" s="53" t="str">
        <f aca="false">IF(AC48&gt;200000,"Massimo concedibile in conformità alle previsioni di cui al paragrafo 3.5 del bando.","")</f>
        <v/>
      </c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</row>
    <row r="49" customFormat="false" ht="38.25" hidden="false" customHeight="true" outlineLevel="0" collapsed="false">
      <c r="A49" s="28" t="n">
        <v>132</v>
      </c>
      <c r="B49" s="29" t="n">
        <v>63549</v>
      </c>
      <c r="C49" s="30" t="s">
        <v>212</v>
      </c>
      <c r="D49" s="46" t="s">
        <v>213</v>
      </c>
      <c r="E49" s="30" t="s">
        <v>214</v>
      </c>
      <c r="F49" s="30" t="s">
        <v>214</v>
      </c>
      <c r="G49" s="30" t="n">
        <v>24348087</v>
      </c>
      <c r="H49" s="29" t="s">
        <v>215</v>
      </c>
      <c r="I49" s="28" t="n">
        <v>22</v>
      </c>
      <c r="J49" s="28" t="n">
        <f aca="false">I49/100*40</f>
        <v>8.8</v>
      </c>
      <c r="K49" s="28" t="n">
        <v>15</v>
      </c>
      <c r="L49" s="28" t="n">
        <f aca="false">K49/100*40</f>
        <v>6</v>
      </c>
      <c r="M49" s="28" t="n">
        <v>40</v>
      </c>
      <c r="N49" s="28" t="n">
        <f aca="false">M49/100*40</f>
        <v>16</v>
      </c>
      <c r="O49" s="28" t="n">
        <v>20</v>
      </c>
      <c r="P49" s="28" t="n">
        <f aca="false">O49/100*60</f>
        <v>12</v>
      </c>
      <c r="Q49" s="28" t="n">
        <v>40</v>
      </c>
      <c r="R49" s="28" t="n">
        <f aca="false">Q49/100*60</f>
        <v>24</v>
      </c>
      <c r="S49" s="28" t="n">
        <v>20</v>
      </c>
      <c r="T49" s="28" t="n">
        <f aca="false">S49/100*60</f>
        <v>12</v>
      </c>
      <c r="U49" s="28" t="n">
        <f aca="false">J49+L49+N49+P49+R49+T49</f>
        <v>78.8</v>
      </c>
      <c r="V49" s="47"/>
      <c r="W49" s="47"/>
      <c r="X49" s="28" t="n">
        <f aca="false">+V49+W49</f>
        <v>0</v>
      </c>
      <c r="Y49" s="28" t="n">
        <v>0</v>
      </c>
      <c r="Z49" s="28" t="n">
        <f aca="false">Y49+X49+U49</f>
        <v>78.8</v>
      </c>
      <c r="AA49" s="32" t="n">
        <v>162935.02</v>
      </c>
      <c r="AB49" s="32" t="n">
        <f aca="false">AA49</f>
        <v>162935.02</v>
      </c>
      <c r="AC49" s="32" t="n">
        <v>81467.51</v>
      </c>
      <c r="AD49" s="33" t="s">
        <v>46</v>
      </c>
      <c r="AE49" s="33" t="s">
        <v>46</v>
      </c>
      <c r="AF49" s="33" t="s">
        <v>46</v>
      </c>
      <c r="AG49" s="33" t="n">
        <f aca="false">AK49*0.5</f>
        <v>40733.755</v>
      </c>
      <c r="AH49" s="33" t="n">
        <f aca="false">AK49*0.35</f>
        <v>28513.6285</v>
      </c>
      <c r="AI49" s="33" t="n">
        <f aca="false">AK49-AG49-AH49</f>
        <v>12220.1265</v>
      </c>
      <c r="AJ49" s="33" t="s">
        <v>46</v>
      </c>
      <c r="AK49" s="34" t="n">
        <v>81467.51</v>
      </c>
      <c r="AL49" s="53" t="str">
        <f aca="false">IF(AC49&gt;200000,"Massimo concedibile in conformità alle previsioni di cui al paragrafo 3.5 del bando.","")</f>
        <v/>
      </c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</row>
    <row r="50" customFormat="false" ht="38.25" hidden="false" customHeight="true" outlineLevel="0" collapsed="false">
      <c r="A50" s="28" t="n">
        <v>133</v>
      </c>
      <c r="B50" s="29" t="n">
        <v>63637</v>
      </c>
      <c r="C50" s="30" t="s">
        <v>216</v>
      </c>
      <c r="D50" s="46" t="s">
        <v>217</v>
      </c>
      <c r="E50" s="30" t="s">
        <v>218</v>
      </c>
      <c r="F50" s="30" t="s">
        <v>218</v>
      </c>
      <c r="G50" s="30" t="n">
        <v>24348156</v>
      </c>
      <c r="H50" s="29" t="s">
        <v>219</v>
      </c>
      <c r="I50" s="28" t="n">
        <v>22</v>
      </c>
      <c r="J50" s="28" t="n">
        <f aca="false">I50/100*40</f>
        <v>8.8</v>
      </c>
      <c r="K50" s="28" t="n">
        <v>30</v>
      </c>
      <c r="L50" s="28" t="n">
        <f aca="false">K50/100*40</f>
        <v>12</v>
      </c>
      <c r="M50" s="28" t="n">
        <v>40</v>
      </c>
      <c r="N50" s="28" t="n">
        <f aca="false">M50/100*40</f>
        <v>16</v>
      </c>
      <c r="O50" s="28" t="n">
        <v>20</v>
      </c>
      <c r="P50" s="28" t="n">
        <f aca="false">O50/100*60</f>
        <v>12</v>
      </c>
      <c r="Q50" s="28" t="n">
        <v>30</v>
      </c>
      <c r="R50" s="28" t="n">
        <f aca="false">Q50/100*60</f>
        <v>18</v>
      </c>
      <c r="S50" s="28" t="n">
        <v>20</v>
      </c>
      <c r="T50" s="28" t="n">
        <f aca="false">S50/100*60</f>
        <v>12</v>
      </c>
      <c r="U50" s="28" t="n">
        <f aca="false">J50+L50+N50+P50+R50+T50</f>
        <v>78.8</v>
      </c>
      <c r="V50" s="47"/>
      <c r="W50" s="47"/>
      <c r="X50" s="28" t="n">
        <f aca="false">+V50+W50</f>
        <v>0</v>
      </c>
      <c r="Y50" s="28" t="n">
        <v>0</v>
      </c>
      <c r="Z50" s="28" t="n">
        <f aca="false">Y50+X50+U50</f>
        <v>78.8</v>
      </c>
      <c r="AA50" s="32" t="n">
        <v>71364</v>
      </c>
      <c r="AB50" s="32" t="n">
        <f aca="false">AA50</f>
        <v>71364</v>
      </c>
      <c r="AC50" s="32" t="n">
        <v>35682</v>
      </c>
      <c r="AD50" s="33" t="s">
        <v>46</v>
      </c>
      <c r="AE50" s="33" t="s">
        <v>46</v>
      </c>
      <c r="AF50" s="33" t="s">
        <v>46</v>
      </c>
      <c r="AG50" s="33" t="n">
        <f aca="false">AK50*0.5</f>
        <v>17841</v>
      </c>
      <c r="AH50" s="33" t="n">
        <f aca="false">AK50*0.35</f>
        <v>12488.7</v>
      </c>
      <c r="AI50" s="33" t="n">
        <f aca="false">AK50-AG50-AH50</f>
        <v>5352.3</v>
      </c>
      <c r="AJ50" s="33" t="s">
        <v>46</v>
      </c>
      <c r="AK50" s="34" t="n">
        <v>35682</v>
      </c>
      <c r="AL50" s="53" t="str">
        <f aca="false">IF(AC50&gt;200000,"Massimo concedibile in conformità alle previsioni di cui al paragrafo 3.5 del bando.","")</f>
        <v/>
      </c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</row>
    <row r="51" customFormat="false" ht="38.25" hidden="false" customHeight="true" outlineLevel="0" collapsed="false">
      <c r="A51" s="28" t="n">
        <v>134</v>
      </c>
      <c r="B51" s="29" t="n">
        <v>63638</v>
      </c>
      <c r="C51" s="30" t="s">
        <v>220</v>
      </c>
      <c r="D51" s="46" t="s">
        <v>221</v>
      </c>
      <c r="E51" s="30" t="s">
        <v>222</v>
      </c>
      <c r="F51" s="30" t="s">
        <v>222</v>
      </c>
      <c r="G51" s="30" t="n">
        <v>24348194</v>
      </c>
      <c r="H51" s="29" t="s">
        <v>223</v>
      </c>
      <c r="I51" s="28" t="n">
        <v>22</v>
      </c>
      <c r="J51" s="28" t="n">
        <f aca="false">I51/100*40</f>
        <v>8.8</v>
      </c>
      <c r="K51" s="28" t="n">
        <v>15</v>
      </c>
      <c r="L51" s="28" t="n">
        <f aca="false">K51/100*40</f>
        <v>6</v>
      </c>
      <c r="M51" s="28" t="n">
        <v>40</v>
      </c>
      <c r="N51" s="28" t="n">
        <f aca="false">M51/100*40</f>
        <v>16</v>
      </c>
      <c r="O51" s="28" t="n">
        <v>30</v>
      </c>
      <c r="P51" s="28" t="n">
        <f aca="false">O51/100*60</f>
        <v>18</v>
      </c>
      <c r="Q51" s="28" t="n">
        <v>30</v>
      </c>
      <c r="R51" s="28" t="n">
        <f aca="false">Q51/100*60</f>
        <v>18</v>
      </c>
      <c r="S51" s="28" t="n">
        <v>20</v>
      </c>
      <c r="T51" s="28" t="n">
        <f aca="false">S51/100*60</f>
        <v>12</v>
      </c>
      <c r="U51" s="28" t="n">
        <f aca="false">J51+L51+N51+P51+R51+T51</f>
        <v>78.8</v>
      </c>
      <c r="V51" s="47"/>
      <c r="W51" s="47"/>
      <c r="X51" s="28" t="n">
        <f aca="false">+V51+W51</f>
        <v>0</v>
      </c>
      <c r="Y51" s="28" t="n">
        <v>0</v>
      </c>
      <c r="Z51" s="28" t="n">
        <f aca="false">Y51+X51+U51</f>
        <v>78.8</v>
      </c>
      <c r="AA51" s="32" t="n">
        <v>179760</v>
      </c>
      <c r="AB51" s="32" t="n">
        <f aca="false">AA51</f>
        <v>179760</v>
      </c>
      <c r="AC51" s="32" t="n">
        <v>89880</v>
      </c>
      <c r="AD51" s="33" t="s">
        <v>46</v>
      </c>
      <c r="AE51" s="33" t="s">
        <v>46</v>
      </c>
      <c r="AF51" s="33" t="s">
        <v>46</v>
      </c>
      <c r="AG51" s="33" t="n">
        <f aca="false">AK51*0.5</f>
        <v>44940</v>
      </c>
      <c r="AH51" s="33" t="n">
        <f aca="false">AK51*0.35</f>
        <v>31458</v>
      </c>
      <c r="AI51" s="33" t="n">
        <f aca="false">AK51-AG51-AH51</f>
        <v>13482</v>
      </c>
      <c r="AJ51" s="33" t="s">
        <v>46</v>
      </c>
      <c r="AK51" s="34" t="n">
        <v>89880</v>
      </c>
      <c r="AL51" s="53" t="str">
        <f aca="false">IF(AC51&gt;200000,"Massimo concedibile in conformità alle previsioni di cui al paragrafo 3.5 del bando.","")</f>
        <v/>
      </c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</row>
    <row r="52" customFormat="false" ht="38.25" hidden="false" customHeight="true" outlineLevel="0" collapsed="false">
      <c r="A52" s="47" t="n">
        <v>135</v>
      </c>
      <c r="B52" s="29" t="n">
        <v>63672</v>
      </c>
      <c r="C52" s="30" t="s">
        <v>224</v>
      </c>
      <c r="D52" s="46" t="s">
        <v>225</v>
      </c>
      <c r="E52" s="30" t="s">
        <v>226</v>
      </c>
      <c r="F52" s="30" t="s">
        <v>226</v>
      </c>
      <c r="G52" s="30" t="n">
        <v>24348221</v>
      </c>
      <c r="H52" s="29" t="s">
        <v>227</v>
      </c>
      <c r="I52" s="28" t="n">
        <v>30</v>
      </c>
      <c r="J52" s="28" t="n">
        <f aca="false">I52/100*40</f>
        <v>12</v>
      </c>
      <c r="K52" s="28" t="n">
        <v>22</v>
      </c>
      <c r="L52" s="28" t="n">
        <f aca="false">K52/100*40</f>
        <v>8.8</v>
      </c>
      <c r="M52" s="28" t="n">
        <v>40</v>
      </c>
      <c r="N52" s="28" t="n">
        <f aca="false">M52/100*40</f>
        <v>16</v>
      </c>
      <c r="O52" s="28" t="n">
        <v>20</v>
      </c>
      <c r="P52" s="28" t="n">
        <f aca="false">O52/100*60</f>
        <v>12</v>
      </c>
      <c r="Q52" s="28" t="n">
        <v>30</v>
      </c>
      <c r="R52" s="28" t="n">
        <f aca="false">Q52/100*60</f>
        <v>18</v>
      </c>
      <c r="S52" s="28" t="n">
        <v>20</v>
      </c>
      <c r="T52" s="28" t="n">
        <f aca="false">S52/100*60</f>
        <v>12</v>
      </c>
      <c r="U52" s="28" t="n">
        <f aca="false">J52+L52+N52+P52+R52+T52</f>
        <v>78.8</v>
      </c>
      <c r="V52" s="47"/>
      <c r="W52" s="47"/>
      <c r="X52" s="28" t="n">
        <f aca="false">+V52+W52</f>
        <v>0</v>
      </c>
      <c r="Y52" s="28" t="n">
        <v>0</v>
      </c>
      <c r="Z52" s="28" t="n">
        <f aca="false">Y52+X52+U52</f>
        <v>78.8</v>
      </c>
      <c r="AA52" s="32" t="n">
        <v>159918.01</v>
      </c>
      <c r="AB52" s="32" t="n">
        <f aca="false">AA52</f>
        <v>159918.01</v>
      </c>
      <c r="AC52" s="32" t="n">
        <v>79959.005</v>
      </c>
      <c r="AD52" s="33" t="s">
        <v>46</v>
      </c>
      <c r="AE52" s="33" t="s">
        <v>46</v>
      </c>
      <c r="AF52" s="33" t="s">
        <v>46</v>
      </c>
      <c r="AG52" s="33" t="n">
        <f aca="false">AK52*0.5</f>
        <v>39979.5025</v>
      </c>
      <c r="AH52" s="33" t="n">
        <f aca="false">AK52*0.35</f>
        <v>27985.65175</v>
      </c>
      <c r="AI52" s="33" t="n">
        <f aca="false">AK52-AG52-AH52</f>
        <v>11993.85075</v>
      </c>
      <c r="AJ52" s="33" t="s">
        <v>46</v>
      </c>
      <c r="AK52" s="34" t="n">
        <v>79959.005</v>
      </c>
      <c r="AL52" s="53" t="str">
        <f aca="false">IF(AC52&gt;200000,"Massimo concedibile in conformità alle previsioni di cui al paragrafo 3.5 del bando.","")</f>
        <v/>
      </c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</row>
    <row r="53" customFormat="false" ht="38.25" hidden="false" customHeight="true" outlineLevel="0" collapsed="false">
      <c r="A53" s="28" t="n">
        <v>136</v>
      </c>
      <c r="B53" s="29" t="n">
        <v>63718</v>
      </c>
      <c r="C53" s="30" t="s">
        <v>228</v>
      </c>
      <c r="D53" s="46" t="s">
        <v>229</v>
      </c>
      <c r="E53" s="30" t="s">
        <v>230</v>
      </c>
      <c r="F53" s="30" t="s">
        <v>230</v>
      </c>
      <c r="G53" s="30" t="n">
        <v>24348236</v>
      </c>
      <c r="H53" s="29" t="s">
        <v>231</v>
      </c>
      <c r="I53" s="28" t="n">
        <v>22</v>
      </c>
      <c r="J53" s="28" t="n">
        <f aca="false">I53/100*40</f>
        <v>8.8</v>
      </c>
      <c r="K53" s="54" t="n">
        <v>30</v>
      </c>
      <c r="L53" s="28" t="n">
        <f aca="false">K53/100*40</f>
        <v>12</v>
      </c>
      <c r="M53" s="28" t="n">
        <v>40</v>
      </c>
      <c r="N53" s="28" t="n">
        <f aca="false">M53/100*40</f>
        <v>16</v>
      </c>
      <c r="O53" s="28" t="n">
        <v>30</v>
      </c>
      <c r="P53" s="28" t="n">
        <f aca="false">O53/100*60</f>
        <v>18</v>
      </c>
      <c r="Q53" s="28" t="n">
        <v>20</v>
      </c>
      <c r="R53" s="28" t="n">
        <f aca="false">Q53/100*60</f>
        <v>12</v>
      </c>
      <c r="S53" s="28" t="n">
        <v>20</v>
      </c>
      <c r="T53" s="28" t="n">
        <f aca="false">S53/100*60</f>
        <v>12</v>
      </c>
      <c r="U53" s="28" t="n">
        <f aca="false">J53+L53+N53+P53+R53+T53</f>
        <v>78.8</v>
      </c>
      <c r="V53" s="47"/>
      <c r="W53" s="47"/>
      <c r="X53" s="28" t="n">
        <f aca="false">+V53+W53</f>
        <v>0</v>
      </c>
      <c r="Y53" s="28" t="n">
        <v>0</v>
      </c>
      <c r="Z53" s="28" t="n">
        <f aca="false">Y53+X53+U53</f>
        <v>78.8</v>
      </c>
      <c r="AA53" s="32" t="n">
        <v>155247.5</v>
      </c>
      <c r="AB53" s="32" t="n">
        <f aca="false">AA53</f>
        <v>155247.5</v>
      </c>
      <c r="AC53" s="32" t="n">
        <v>77623.75</v>
      </c>
      <c r="AD53" s="33" t="s">
        <v>46</v>
      </c>
      <c r="AE53" s="33" t="s">
        <v>46</v>
      </c>
      <c r="AF53" s="33" t="s">
        <v>46</v>
      </c>
      <c r="AG53" s="33" t="n">
        <f aca="false">AK53*0.5</f>
        <v>38811.875</v>
      </c>
      <c r="AH53" s="33" t="n">
        <f aca="false">AK53*0.35</f>
        <v>27168.3125</v>
      </c>
      <c r="AI53" s="33" t="n">
        <f aca="false">AK53-AG53-AH53</f>
        <v>11643.5625</v>
      </c>
      <c r="AJ53" s="33" t="s">
        <v>46</v>
      </c>
      <c r="AK53" s="34" t="n">
        <v>77623.75</v>
      </c>
      <c r="AL53" s="53" t="str">
        <f aca="false">IF(AC53&gt;200000,"Massimo concedibile in conformità alle previsioni di cui al paragrafo 3.5 del bando.","")</f>
        <v/>
      </c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</row>
    <row r="54" customFormat="false" ht="38.25" hidden="false" customHeight="true" outlineLevel="0" collapsed="false">
      <c r="A54" s="28" t="n">
        <v>137</v>
      </c>
      <c r="B54" s="29" t="n">
        <v>62755</v>
      </c>
      <c r="C54" s="30" t="s">
        <v>232</v>
      </c>
      <c r="D54" s="46" t="s">
        <v>233</v>
      </c>
      <c r="E54" s="30" t="s">
        <v>234</v>
      </c>
      <c r="F54" s="30" t="s">
        <v>234</v>
      </c>
      <c r="G54" s="30" t="n">
        <v>24348309</v>
      </c>
      <c r="H54" s="29" t="s">
        <v>235</v>
      </c>
      <c r="I54" s="28" t="n">
        <v>30</v>
      </c>
      <c r="J54" s="28" t="n">
        <f aca="false">I54/100*40</f>
        <v>12</v>
      </c>
      <c r="K54" s="28" t="n">
        <v>15</v>
      </c>
      <c r="L54" s="28" t="n">
        <f aca="false">K54/100*40</f>
        <v>6</v>
      </c>
      <c r="M54" s="28" t="n">
        <v>40</v>
      </c>
      <c r="N54" s="28" t="n">
        <f aca="false">M54/100*40</f>
        <v>16</v>
      </c>
      <c r="O54" s="28" t="n">
        <v>20</v>
      </c>
      <c r="P54" s="28" t="n">
        <f aca="false">O54/100*60</f>
        <v>12</v>
      </c>
      <c r="Q54" s="28" t="n">
        <v>30</v>
      </c>
      <c r="R54" s="28" t="n">
        <f aca="false">Q54/100*60</f>
        <v>18</v>
      </c>
      <c r="S54" s="28" t="n">
        <v>20</v>
      </c>
      <c r="T54" s="28" t="n">
        <f aca="false">S54/100*60</f>
        <v>12</v>
      </c>
      <c r="U54" s="28" t="n">
        <f aca="false">J54+L54+N54+P54+R54+T54</f>
        <v>76</v>
      </c>
      <c r="V54" s="47"/>
      <c r="W54" s="47"/>
      <c r="X54" s="28" t="n">
        <f aca="false">+V54+W54</f>
        <v>0</v>
      </c>
      <c r="Y54" s="28" t="n">
        <v>2.5</v>
      </c>
      <c r="Z54" s="28" t="n">
        <f aca="false">Y54+X54+U54</f>
        <v>78.5</v>
      </c>
      <c r="AA54" s="32" t="n">
        <v>50405</v>
      </c>
      <c r="AB54" s="32" t="n">
        <f aca="false">AA54</f>
        <v>50405</v>
      </c>
      <c r="AC54" s="32" t="n">
        <v>25202.5</v>
      </c>
      <c r="AD54" s="33" t="s">
        <v>46</v>
      </c>
      <c r="AE54" s="33" t="s">
        <v>46</v>
      </c>
      <c r="AF54" s="33" t="s">
        <v>46</v>
      </c>
      <c r="AG54" s="33" t="n">
        <f aca="false">AK54*0.5</f>
        <v>12601.25</v>
      </c>
      <c r="AH54" s="33" t="n">
        <f aca="false">AK54*0.35</f>
        <v>8820.875</v>
      </c>
      <c r="AI54" s="33" t="n">
        <f aca="false">AK54-AG54-AH54</f>
        <v>3780.375</v>
      </c>
      <c r="AJ54" s="33" t="s">
        <v>46</v>
      </c>
      <c r="AK54" s="34" t="n">
        <v>25202.5</v>
      </c>
      <c r="AL54" s="53" t="str">
        <f aca="false">IF(AC54&gt;200000,"Massimo concedibile in conformità alle previsioni di cui al paragrafo 3.5 del bando.","")</f>
        <v/>
      </c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</row>
    <row r="55" customFormat="false" ht="38.25" hidden="false" customHeight="true" outlineLevel="0" collapsed="false">
      <c r="A55" s="28" t="n">
        <v>138</v>
      </c>
      <c r="B55" s="29" t="n">
        <v>63052</v>
      </c>
      <c r="C55" s="30" t="s">
        <v>236</v>
      </c>
      <c r="D55" s="46" t="s">
        <v>237</v>
      </c>
      <c r="E55" s="30" t="s">
        <v>238</v>
      </c>
      <c r="F55" s="30" t="s">
        <v>238</v>
      </c>
      <c r="G55" s="30" t="n">
        <v>24350315</v>
      </c>
      <c r="H55" s="29" t="s">
        <v>239</v>
      </c>
      <c r="I55" s="28" t="n">
        <v>15</v>
      </c>
      <c r="J55" s="28" t="n">
        <f aca="false">I55/100*40</f>
        <v>6</v>
      </c>
      <c r="K55" s="28" t="n">
        <v>15</v>
      </c>
      <c r="L55" s="28" t="n">
        <f aca="false">K55/100*40</f>
        <v>6</v>
      </c>
      <c r="M55" s="28" t="n">
        <v>40</v>
      </c>
      <c r="N55" s="28" t="n">
        <f aca="false">M55/100*40</f>
        <v>16</v>
      </c>
      <c r="O55" s="28" t="n">
        <v>20</v>
      </c>
      <c r="P55" s="28" t="n">
        <f aca="false">O55/100*60</f>
        <v>12</v>
      </c>
      <c r="Q55" s="28" t="n">
        <v>40</v>
      </c>
      <c r="R55" s="28" t="n">
        <f aca="false">Q55/100*60</f>
        <v>24</v>
      </c>
      <c r="S55" s="28" t="n">
        <v>20</v>
      </c>
      <c r="T55" s="28" t="n">
        <f aca="false">S55/100*60</f>
        <v>12</v>
      </c>
      <c r="U55" s="28" t="n">
        <f aca="false">J55+L55+N55+P55+R55+T55</f>
        <v>76</v>
      </c>
      <c r="V55" s="47"/>
      <c r="W55" s="47"/>
      <c r="X55" s="28" t="n">
        <f aca="false">+V55+W55</f>
        <v>0</v>
      </c>
      <c r="Y55" s="28" t="n">
        <v>2.5</v>
      </c>
      <c r="Z55" s="28" t="n">
        <f aca="false">Y55+X55+U55</f>
        <v>78.5</v>
      </c>
      <c r="AA55" s="32" t="n">
        <v>235250</v>
      </c>
      <c r="AB55" s="32" t="n">
        <f aca="false">AA55</f>
        <v>235250</v>
      </c>
      <c r="AC55" s="32" t="n">
        <v>117625</v>
      </c>
      <c r="AD55" s="33" t="s">
        <v>46</v>
      </c>
      <c r="AE55" s="33" t="s">
        <v>46</v>
      </c>
      <c r="AF55" s="33" t="s">
        <v>46</v>
      </c>
      <c r="AG55" s="33" t="n">
        <f aca="false">AK55*0.5</f>
        <v>58812.5</v>
      </c>
      <c r="AH55" s="33" t="n">
        <f aca="false">AK55*0.35</f>
        <v>41168.75</v>
      </c>
      <c r="AI55" s="33" t="n">
        <f aca="false">AK55-AG55-AH55</f>
        <v>17643.75</v>
      </c>
      <c r="AJ55" s="33" t="s">
        <v>46</v>
      </c>
      <c r="AK55" s="34" t="n">
        <v>117625</v>
      </c>
      <c r="AL55" s="53" t="str">
        <f aca="false">IF(AC55&gt;200000,"Massimo concedibile in conformità alle previsioni di cui al paragrafo 3.5 del bando.","")</f>
        <v/>
      </c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</row>
    <row r="56" customFormat="false" ht="38.25" hidden="false" customHeight="true" outlineLevel="0" collapsed="false">
      <c r="A56" s="47" t="n">
        <v>139</v>
      </c>
      <c r="B56" s="29" t="n">
        <v>63850</v>
      </c>
      <c r="C56" s="30" t="s">
        <v>240</v>
      </c>
      <c r="D56" s="46" t="s">
        <v>241</v>
      </c>
      <c r="E56" s="30" t="s">
        <v>242</v>
      </c>
      <c r="F56" s="30" t="s">
        <v>242</v>
      </c>
      <c r="G56" s="30" t="n">
        <v>24350403</v>
      </c>
      <c r="H56" s="29" t="s">
        <v>243</v>
      </c>
      <c r="I56" s="28" t="n">
        <v>15</v>
      </c>
      <c r="J56" s="28" t="n">
        <f aca="false">I56/100*40</f>
        <v>6</v>
      </c>
      <c r="K56" s="28" t="n">
        <v>15</v>
      </c>
      <c r="L56" s="28" t="n">
        <f aca="false">K56/100*40</f>
        <v>6</v>
      </c>
      <c r="M56" s="28" t="n">
        <v>40</v>
      </c>
      <c r="N56" s="28" t="n">
        <f aca="false">M56/100*40</f>
        <v>16</v>
      </c>
      <c r="O56" s="28" t="n">
        <v>20</v>
      </c>
      <c r="P56" s="28" t="n">
        <f aca="false">O56/100*60</f>
        <v>12</v>
      </c>
      <c r="Q56" s="28" t="n">
        <v>40</v>
      </c>
      <c r="R56" s="28" t="n">
        <f aca="false">Q56/100*60</f>
        <v>24</v>
      </c>
      <c r="S56" s="28" t="n">
        <v>20</v>
      </c>
      <c r="T56" s="28" t="n">
        <f aca="false">S56/100*60</f>
        <v>12</v>
      </c>
      <c r="U56" s="28" t="n">
        <f aca="false">J56+L56+N56+P56+R56+T56</f>
        <v>76</v>
      </c>
      <c r="V56" s="47"/>
      <c r="W56" s="47"/>
      <c r="X56" s="28" t="n">
        <f aca="false">+V56+W56</f>
        <v>0</v>
      </c>
      <c r="Y56" s="28" t="n">
        <v>2.5</v>
      </c>
      <c r="Z56" s="28" t="n">
        <f aca="false">Y56+X56+U56</f>
        <v>78.5</v>
      </c>
      <c r="AA56" s="32" t="n">
        <v>49807.11</v>
      </c>
      <c r="AB56" s="32" t="n">
        <f aca="false">AA56</f>
        <v>49807.11</v>
      </c>
      <c r="AC56" s="32" t="n">
        <v>24903.555</v>
      </c>
      <c r="AD56" s="33" t="s">
        <v>46</v>
      </c>
      <c r="AE56" s="33" t="s">
        <v>46</v>
      </c>
      <c r="AF56" s="33" t="s">
        <v>46</v>
      </c>
      <c r="AG56" s="33" t="n">
        <f aca="false">AK56*0.5</f>
        <v>12451.7775</v>
      </c>
      <c r="AH56" s="33" t="n">
        <f aca="false">AK56*0.35</f>
        <v>8716.24425</v>
      </c>
      <c r="AI56" s="33" t="n">
        <f aca="false">AK56-AG56-AH56</f>
        <v>3735.53325</v>
      </c>
      <c r="AJ56" s="33" t="s">
        <v>46</v>
      </c>
      <c r="AK56" s="34" t="n">
        <v>24903.555</v>
      </c>
      <c r="AL56" s="53" t="str">
        <f aca="false">IF(AC56&gt;200000,"Massimo concedibile in conformità alle previsioni di cui al paragrafo 3.5 del bando.","")</f>
        <v/>
      </c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</row>
    <row r="57" customFormat="false" ht="38.25" hidden="false" customHeight="true" outlineLevel="0" collapsed="false">
      <c r="A57" s="28" t="n">
        <v>140</v>
      </c>
      <c r="B57" s="29" t="n">
        <v>63339</v>
      </c>
      <c r="C57" s="30" t="s">
        <v>244</v>
      </c>
      <c r="D57" s="46" t="s">
        <v>245</v>
      </c>
      <c r="E57" s="30" t="s">
        <v>246</v>
      </c>
      <c r="F57" s="30" t="s">
        <v>246</v>
      </c>
      <c r="G57" s="30" t="n">
        <v>24350403</v>
      </c>
      <c r="H57" s="29" t="s">
        <v>247</v>
      </c>
      <c r="I57" s="28" t="n">
        <v>22</v>
      </c>
      <c r="J57" s="28" t="n">
        <f aca="false">I57/100*40</f>
        <v>8.8</v>
      </c>
      <c r="K57" s="28" t="n">
        <v>7.5</v>
      </c>
      <c r="L57" s="28" t="n">
        <f aca="false">K57/100*40</f>
        <v>3</v>
      </c>
      <c r="M57" s="28" t="n">
        <v>40</v>
      </c>
      <c r="N57" s="28" t="n">
        <f aca="false">M57/100*40</f>
        <v>16</v>
      </c>
      <c r="O57" s="28" t="n">
        <v>30</v>
      </c>
      <c r="P57" s="28" t="n">
        <f aca="false">O57/100*60</f>
        <v>18</v>
      </c>
      <c r="Q57" s="28" t="n">
        <v>30</v>
      </c>
      <c r="R57" s="28" t="n">
        <f aca="false">Q57/100*60</f>
        <v>18</v>
      </c>
      <c r="S57" s="28" t="n">
        <v>20</v>
      </c>
      <c r="T57" s="28" t="n">
        <f aca="false">S57/100*60</f>
        <v>12</v>
      </c>
      <c r="U57" s="28" t="n">
        <f aca="false">J57+L57+N57+P57+R57+T57</f>
        <v>75.8</v>
      </c>
      <c r="V57" s="47"/>
      <c r="W57" s="47"/>
      <c r="X57" s="28" t="n">
        <f aca="false">+V57+W57</f>
        <v>0</v>
      </c>
      <c r="Y57" s="28" t="n">
        <v>2.5</v>
      </c>
      <c r="Z57" s="28" t="n">
        <f aca="false">Y57+X57+U57</f>
        <v>78.3</v>
      </c>
      <c r="AA57" s="32" t="n">
        <v>90843</v>
      </c>
      <c r="AB57" s="32" t="n">
        <f aca="false">AA57</f>
        <v>90843</v>
      </c>
      <c r="AC57" s="32" t="n">
        <v>45421.5</v>
      </c>
      <c r="AD57" s="33" t="s">
        <v>46</v>
      </c>
      <c r="AE57" s="33" t="s">
        <v>46</v>
      </c>
      <c r="AF57" s="33" t="s">
        <v>46</v>
      </c>
      <c r="AG57" s="33" t="n">
        <f aca="false">AK57*0.5</f>
        <v>22710.75</v>
      </c>
      <c r="AH57" s="33" t="n">
        <f aca="false">AK57*0.35</f>
        <v>15897.525</v>
      </c>
      <c r="AI57" s="33" t="n">
        <f aca="false">AK57-AG57-AH57</f>
        <v>6813.225</v>
      </c>
      <c r="AJ57" s="33" t="s">
        <v>46</v>
      </c>
      <c r="AK57" s="34" t="n">
        <v>45421.5</v>
      </c>
      <c r="AL57" s="53" t="str">
        <f aca="false">IF(AC57&gt;200000,"Massimo concedibile in conformità alle previsioni di cui al paragrafo 3.5 del bando.","")</f>
        <v/>
      </c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</row>
    <row r="58" customFormat="false" ht="38.25" hidden="false" customHeight="true" outlineLevel="0" collapsed="false">
      <c r="A58" s="28" t="n">
        <v>141</v>
      </c>
      <c r="B58" s="29" t="n">
        <v>63791</v>
      </c>
      <c r="C58" s="30" t="s">
        <v>248</v>
      </c>
      <c r="D58" s="46" t="s">
        <v>249</v>
      </c>
      <c r="E58" s="30" t="s">
        <v>250</v>
      </c>
      <c r="F58" s="30" t="s">
        <v>250</v>
      </c>
      <c r="G58" s="30" t="n">
        <v>24350428</v>
      </c>
      <c r="H58" s="29" t="s">
        <v>251</v>
      </c>
      <c r="I58" s="28" t="n">
        <v>22</v>
      </c>
      <c r="J58" s="28" t="n">
        <f aca="false">I58/100*40</f>
        <v>8.8</v>
      </c>
      <c r="K58" s="28" t="n">
        <v>22</v>
      </c>
      <c r="L58" s="28" t="n">
        <f aca="false">K58/100*40</f>
        <v>8.8</v>
      </c>
      <c r="M58" s="28" t="n">
        <v>40</v>
      </c>
      <c r="N58" s="28" t="n">
        <f aca="false">M58/100*40</f>
        <v>16</v>
      </c>
      <c r="O58" s="28" t="n">
        <v>20</v>
      </c>
      <c r="P58" s="28" t="n">
        <f aca="false">O58/100*60</f>
        <v>12</v>
      </c>
      <c r="Q58" s="28" t="n">
        <v>30</v>
      </c>
      <c r="R58" s="28" t="n">
        <f aca="false">Q58/100*60</f>
        <v>18</v>
      </c>
      <c r="S58" s="28" t="n">
        <v>20</v>
      </c>
      <c r="T58" s="28" t="n">
        <f aca="false">S58/100*60</f>
        <v>12</v>
      </c>
      <c r="U58" s="28" t="n">
        <f aca="false">J58+L58+N58+P58+R58+T58</f>
        <v>75.6</v>
      </c>
      <c r="V58" s="47"/>
      <c r="W58" s="47"/>
      <c r="X58" s="28" t="n">
        <v>0</v>
      </c>
      <c r="Y58" s="28" t="n">
        <v>2.5</v>
      </c>
      <c r="Z58" s="28" t="n">
        <f aca="false">Y58+X58+U58</f>
        <v>78.1</v>
      </c>
      <c r="AA58" s="32" t="n">
        <v>100606</v>
      </c>
      <c r="AB58" s="32" t="n">
        <f aca="false">AA58</f>
        <v>100606</v>
      </c>
      <c r="AC58" s="32" t="n">
        <v>50303</v>
      </c>
      <c r="AD58" s="33" t="s">
        <v>46</v>
      </c>
      <c r="AE58" s="33" t="s">
        <v>46</v>
      </c>
      <c r="AF58" s="33" t="s">
        <v>46</v>
      </c>
      <c r="AG58" s="33" t="n">
        <f aca="false">AK58*0.5</f>
        <v>25151.5</v>
      </c>
      <c r="AH58" s="33" t="n">
        <f aca="false">AK58*0.35</f>
        <v>17606.05</v>
      </c>
      <c r="AI58" s="33" t="n">
        <f aca="false">AK58-AG58-AH58</f>
        <v>7545.45</v>
      </c>
      <c r="AJ58" s="33" t="s">
        <v>46</v>
      </c>
      <c r="AK58" s="34" t="n">
        <v>50303</v>
      </c>
      <c r="AL58" s="53" t="str">
        <f aca="false">IF(AC58&gt;200000,"Massimo concedibile in conformità alle previsioni di cui al paragrafo 3.5 del bando.","")</f>
        <v/>
      </c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</row>
    <row r="59" customFormat="false" ht="38.25" hidden="false" customHeight="true" outlineLevel="0" collapsed="false">
      <c r="A59" s="28" t="n">
        <v>142</v>
      </c>
      <c r="B59" s="29" t="n">
        <v>63817</v>
      </c>
      <c r="C59" s="30" t="s">
        <v>252</v>
      </c>
      <c r="D59" s="46" t="s">
        <v>253</v>
      </c>
      <c r="E59" s="30" t="s">
        <v>254</v>
      </c>
      <c r="F59" s="30" t="s">
        <v>254</v>
      </c>
      <c r="G59" s="30" t="n">
        <v>24350447</v>
      </c>
      <c r="H59" s="29" t="s">
        <v>255</v>
      </c>
      <c r="I59" s="28" t="n">
        <v>22</v>
      </c>
      <c r="J59" s="28" t="n">
        <f aca="false">I59/100*40</f>
        <v>8.8</v>
      </c>
      <c r="K59" s="28" t="n">
        <v>22</v>
      </c>
      <c r="L59" s="28" t="n">
        <f aca="false">K59/100*40</f>
        <v>8.8</v>
      </c>
      <c r="M59" s="28" t="n">
        <v>40</v>
      </c>
      <c r="N59" s="28" t="n">
        <f aca="false">M59/100*40</f>
        <v>16</v>
      </c>
      <c r="O59" s="28" t="n">
        <v>20</v>
      </c>
      <c r="P59" s="28" t="n">
        <f aca="false">O59/100*60</f>
        <v>12</v>
      </c>
      <c r="Q59" s="28" t="n">
        <v>30</v>
      </c>
      <c r="R59" s="28" t="n">
        <f aca="false">Q59/100*60</f>
        <v>18</v>
      </c>
      <c r="S59" s="28" t="n">
        <v>20</v>
      </c>
      <c r="T59" s="28" t="n">
        <f aca="false">S59/100*60</f>
        <v>12</v>
      </c>
      <c r="U59" s="28" t="n">
        <f aca="false">J59+L59+N59+P59+R59+T59</f>
        <v>75.6</v>
      </c>
      <c r="V59" s="47"/>
      <c r="W59" s="47"/>
      <c r="X59" s="28" t="n">
        <v>0</v>
      </c>
      <c r="Y59" s="28" t="n">
        <v>2.5</v>
      </c>
      <c r="Z59" s="28" t="n">
        <f aca="false">Y59+X59+U59</f>
        <v>78.1</v>
      </c>
      <c r="AA59" s="32" t="n">
        <v>221751.09</v>
      </c>
      <c r="AB59" s="32" t="n">
        <f aca="false">AA59</f>
        <v>221751.09</v>
      </c>
      <c r="AC59" s="32" t="n">
        <v>110875.545</v>
      </c>
      <c r="AD59" s="33" t="s">
        <v>46</v>
      </c>
      <c r="AE59" s="33" t="s">
        <v>46</v>
      </c>
      <c r="AF59" s="33" t="s">
        <v>46</v>
      </c>
      <c r="AG59" s="33" t="n">
        <f aca="false">AK59*0.5</f>
        <v>55437.7725</v>
      </c>
      <c r="AH59" s="33" t="n">
        <f aca="false">AK59*0.35</f>
        <v>38806.44075</v>
      </c>
      <c r="AI59" s="33" t="n">
        <f aca="false">AK59-AG59-AH59</f>
        <v>16631.33175</v>
      </c>
      <c r="AJ59" s="33" t="s">
        <v>46</v>
      </c>
      <c r="AK59" s="34" t="n">
        <v>110875.545</v>
      </c>
      <c r="AL59" s="53" t="str">
        <f aca="false">IF(AC59&gt;200000,"Massimo concedibile in conformità alle previsioni di cui al paragrafo 3.5 del bando.","")</f>
        <v/>
      </c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</row>
    <row r="60" customFormat="false" ht="38.25" hidden="false" customHeight="true" outlineLevel="0" collapsed="false">
      <c r="A60" s="47" t="n">
        <v>143</v>
      </c>
      <c r="B60" s="29" t="n">
        <v>62335</v>
      </c>
      <c r="C60" s="30" t="s">
        <v>256</v>
      </c>
      <c r="D60" s="46" t="s">
        <v>257</v>
      </c>
      <c r="E60" s="30" t="s">
        <v>258</v>
      </c>
      <c r="F60" s="30" t="s">
        <v>258</v>
      </c>
      <c r="G60" s="30" t="n">
        <v>24350491</v>
      </c>
      <c r="H60" s="29" t="s">
        <v>259</v>
      </c>
      <c r="I60" s="28" t="n">
        <v>22</v>
      </c>
      <c r="J60" s="28" t="n">
        <f aca="false">I60/100*40</f>
        <v>8.8</v>
      </c>
      <c r="K60" s="28" t="n">
        <v>22</v>
      </c>
      <c r="L60" s="28" t="n">
        <f aca="false">K60/100*40</f>
        <v>8.8</v>
      </c>
      <c r="M60" s="28" t="n">
        <v>40</v>
      </c>
      <c r="N60" s="28" t="n">
        <f aca="false">M60/100*40</f>
        <v>16</v>
      </c>
      <c r="O60" s="28" t="n">
        <v>20</v>
      </c>
      <c r="P60" s="28" t="n">
        <f aca="false">O60/100*60</f>
        <v>12</v>
      </c>
      <c r="Q60" s="28" t="n">
        <v>30</v>
      </c>
      <c r="R60" s="28" t="n">
        <f aca="false">Q60/100*60</f>
        <v>18</v>
      </c>
      <c r="S60" s="28" t="n">
        <v>20</v>
      </c>
      <c r="T60" s="28" t="n">
        <f aca="false">S60/100*60</f>
        <v>12</v>
      </c>
      <c r="U60" s="28" t="n">
        <f aca="false">J60+L60+N60+P60+R60+T60</f>
        <v>75.6</v>
      </c>
      <c r="V60" s="47"/>
      <c r="W60" s="47"/>
      <c r="X60" s="28" t="n">
        <f aca="false">+V60+W60</f>
        <v>0</v>
      </c>
      <c r="Y60" s="28" t="n">
        <v>2.5</v>
      </c>
      <c r="Z60" s="28" t="n">
        <f aca="false">Y60+X60+U60</f>
        <v>78.1</v>
      </c>
      <c r="AA60" s="32" t="n">
        <v>276322.44</v>
      </c>
      <c r="AB60" s="32" t="n">
        <f aca="false">AA60</f>
        <v>276322.44</v>
      </c>
      <c r="AC60" s="32" t="n">
        <v>138161.22</v>
      </c>
      <c r="AD60" s="33" t="s">
        <v>46</v>
      </c>
      <c r="AE60" s="33" t="s">
        <v>46</v>
      </c>
      <c r="AF60" s="33" t="s">
        <v>46</v>
      </c>
      <c r="AG60" s="33" t="n">
        <f aca="false">AK60*0.5</f>
        <v>69080.61</v>
      </c>
      <c r="AH60" s="33" t="n">
        <f aca="false">AK60*0.35</f>
        <v>48356.427</v>
      </c>
      <c r="AI60" s="33" t="n">
        <f aca="false">AK60-AG60-AH60</f>
        <v>20724.183</v>
      </c>
      <c r="AJ60" s="33" t="s">
        <v>46</v>
      </c>
      <c r="AK60" s="34" t="n">
        <v>138161.22</v>
      </c>
      <c r="AL60" s="53" t="str">
        <f aca="false">IF(AC60&gt;200000,"Massimo concedibile in conformità alle previsioni di cui al paragrafo 3.5 del bando.","")</f>
        <v/>
      </c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</row>
    <row r="61" customFormat="false" ht="38.25" hidden="false" customHeight="true" outlineLevel="0" collapsed="false">
      <c r="A61" s="28" t="n">
        <v>144</v>
      </c>
      <c r="B61" s="29" t="n">
        <v>62676</v>
      </c>
      <c r="C61" s="30" t="s">
        <v>260</v>
      </c>
      <c r="D61" s="46" t="s">
        <v>261</v>
      </c>
      <c r="E61" s="30" t="s">
        <v>262</v>
      </c>
      <c r="F61" s="30" t="s">
        <v>262</v>
      </c>
      <c r="G61" s="30" t="n">
        <v>24350521</v>
      </c>
      <c r="H61" s="29" t="s">
        <v>263</v>
      </c>
      <c r="I61" s="28" t="n">
        <v>22</v>
      </c>
      <c r="J61" s="28" t="n">
        <f aca="false">I61/100*40</f>
        <v>8.8</v>
      </c>
      <c r="K61" s="28" t="n">
        <v>22</v>
      </c>
      <c r="L61" s="28" t="n">
        <f aca="false">K61/100*40</f>
        <v>8.8</v>
      </c>
      <c r="M61" s="28" t="n">
        <v>40</v>
      </c>
      <c r="N61" s="28" t="n">
        <f aca="false">M61/100*40</f>
        <v>16</v>
      </c>
      <c r="O61" s="28" t="n">
        <v>20</v>
      </c>
      <c r="P61" s="28" t="n">
        <f aca="false">O61/100*60</f>
        <v>12</v>
      </c>
      <c r="Q61" s="28" t="n">
        <v>30</v>
      </c>
      <c r="R61" s="28" t="n">
        <f aca="false">Q61/100*60</f>
        <v>18</v>
      </c>
      <c r="S61" s="28" t="n">
        <v>20</v>
      </c>
      <c r="T61" s="28" t="n">
        <f aca="false">S61/100*60</f>
        <v>12</v>
      </c>
      <c r="U61" s="28" t="n">
        <f aca="false">J61+L61+N61+P61+R61+T61</f>
        <v>75.6</v>
      </c>
      <c r="V61" s="47"/>
      <c r="W61" s="47"/>
      <c r="X61" s="28" t="n">
        <f aca="false">+V61+W61</f>
        <v>0</v>
      </c>
      <c r="Y61" s="28" t="n">
        <v>2.5</v>
      </c>
      <c r="Z61" s="28" t="n">
        <f aca="false">Y61+X61+U61</f>
        <v>78.1</v>
      </c>
      <c r="AA61" s="32" t="n">
        <v>290851.55</v>
      </c>
      <c r="AB61" s="32" t="n">
        <f aca="false">AA61</f>
        <v>290851.55</v>
      </c>
      <c r="AC61" s="32" t="n">
        <v>145425.775</v>
      </c>
      <c r="AD61" s="33" t="s">
        <v>46</v>
      </c>
      <c r="AE61" s="33" t="s">
        <v>46</v>
      </c>
      <c r="AF61" s="33" t="s">
        <v>46</v>
      </c>
      <c r="AG61" s="33" t="n">
        <f aca="false">AK61*0.5</f>
        <v>72712.8875</v>
      </c>
      <c r="AH61" s="33" t="n">
        <f aca="false">AK61*0.35</f>
        <v>50899.02125</v>
      </c>
      <c r="AI61" s="33" t="n">
        <f aca="false">AK61-AG61-AH61</f>
        <v>21813.86625</v>
      </c>
      <c r="AJ61" s="33" t="s">
        <v>46</v>
      </c>
      <c r="AK61" s="34" t="n">
        <v>145425.775</v>
      </c>
      <c r="AL61" s="53" t="str">
        <f aca="false">IF(AC61&gt;200000,"Massimo concedibile in conformità alle previsioni di cui al paragrafo 3.5 del bando.","")</f>
        <v/>
      </c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</row>
    <row r="62" customFormat="false" ht="38.25" hidden="false" customHeight="true" outlineLevel="0" collapsed="false">
      <c r="A62" s="28" t="n">
        <v>145</v>
      </c>
      <c r="B62" s="29" t="n">
        <v>62732</v>
      </c>
      <c r="C62" s="30" t="s">
        <v>264</v>
      </c>
      <c r="D62" s="46" t="s">
        <v>265</v>
      </c>
      <c r="E62" s="30" t="s">
        <v>266</v>
      </c>
      <c r="F62" s="30" t="s">
        <v>266</v>
      </c>
      <c r="G62" s="30" t="n">
        <v>24350917</v>
      </c>
      <c r="H62" s="29" t="s">
        <v>267</v>
      </c>
      <c r="I62" s="28" t="n">
        <v>22</v>
      </c>
      <c r="J62" s="28" t="n">
        <f aca="false">I62/100*40</f>
        <v>8.8</v>
      </c>
      <c r="K62" s="28" t="n">
        <v>22</v>
      </c>
      <c r="L62" s="28" t="n">
        <f aca="false">K62/100*40</f>
        <v>8.8</v>
      </c>
      <c r="M62" s="28" t="n">
        <v>40</v>
      </c>
      <c r="N62" s="28" t="n">
        <f aca="false">M62/100*40</f>
        <v>16</v>
      </c>
      <c r="O62" s="28" t="n">
        <v>20</v>
      </c>
      <c r="P62" s="28" t="n">
        <f aca="false">O62/100*60</f>
        <v>12</v>
      </c>
      <c r="Q62" s="28" t="n">
        <v>30</v>
      </c>
      <c r="R62" s="28" t="n">
        <f aca="false">Q62/100*60</f>
        <v>18</v>
      </c>
      <c r="S62" s="28" t="n">
        <v>20</v>
      </c>
      <c r="T62" s="28" t="n">
        <f aca="false">S62/100*60</f>
        <v>12</v>
      </c>
      <c r="U62" s="28" t="n">
        <f aca="false">J62+L62+N62+P62+R62+T62</f>
        <v>75.6</v>
      </c>
      <c r="V62" s="47"/>
      <c r="W62" s="47"/>
      <c r="X62" s="28" t="n">
        <f aca="false">+V62+W62</f>
        <v>0</v>
      </c>
      <c r="Y62" s="28" t="n">
        <v>2.5</v>
      </c>
      <c r="Z62" s="28" t="n">
        <f aca="false">Y62+X62+U62</f>
        <v>78.1</v>
      </c>
      <c r="AA62" s="32" t="n">
        <v>256000</v>
      </c>
      <c r="AB62" s="32" t="n">
        <f aca="false">AA62</f>
        <v>256000</v>
      </c>
      <c r="AC62" s="32" t="n">
        <v>128000</v>
      </c>
      <c r="AD62" s="33" t="s">
        <v>46</v>
      </c>
      <c r="AE62" s="33" t="s">
        <v>46</v>
      </c>
      <c r="AF62" s="33" t="s">
        <v>46</v>
      </c>
      <c r="AG62" s="33" t="n">
        <f aca="false">AK62*0.5</f>
        <v>64000</v>
      </c>
      <c r="AH62" s="33" t="n">
        <f aca="false">AK62*0.35</f>
        <v>44800</v>
      </c>
      <c r="AI62" s="33" t="n">
        <f aca="false">AK62-AG62-AH62</f>
        <v>19200</v>
      </c>
      <c r="AJ62" s="33" t="s">
        <v>46</v>
      </c>
      <c r="AK62" s="34" t="n">
        <v>128000</v>
      </c>
      <c r="AL62" s="53" t="str">
        <f aca="false">IF(AC62&gt;200000,"Massimo concedibile in conformità alle previsioni di cui al paragrafo 3.5 del bando.","")</f>
        <v/>
      </c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</row>
    <row r="63" customFormat="false" ht="38.25" hidden="false" customHeight="true" outlineLevel="0" collapsed="false">
      <c r="A63" s="28" t="n">
        <v>146</v>
      </c>
      <c r="B63" s="29" t="n">
        <v>63122</v>
      </c>
      <c r="C63" s="30" t="s">
        <v>268</v>
      </c>
      <c r="D63" s="46" t="s">
        <v>269</v>
      </c>
      <c r="E63" s="30" t="s">
        <v>270</v>
      </c>
      <c r="F63" s="30" t="s">
        <v>270</v>
      </c>
      <c r="G63" s="30"/>
      <c r="H63" s="29" t="s">
        <v>271</v>
      </c>
      <c r="I63" s="28" t="n">
        <v>22</v>
      </c>
      <c r="J63" s="28" t="n">
        <f aca="false">I63/100*40</f>
        <v>8.8</v>
      </c>
      <c r="K63" s="28" t="n">
        <v>22</v>
      </c>
      <c r="L63" s="28" t="n">
        <f aca="false">K63/100*40</f>
        <v>8.8</v>
      </c>
      <c r="M63" s="28" t="n">
        <v>40</v>
      </c>
      <c r="N63" s="28" t="n">
        <f aca="false">M63/100*40</f>
        <v>16</v>
      </c>
      <c r="O63" s="28" t="n">
        <v>20</v>
      </c>
      <c r="P63" s="28" t="n">
        <f aca="false">O63/100*60</f>
        <v>12</v>
      </c>
      <c r="Q63" s="28" t="n">
        <v>30</v>
      </c>
      <c r="R63" s="28" t="n">
        <f aca="false">Q63/100*60</f>
        <v>18</v>
      </c>
      <c r="S63" s="28" t="n">
        <v>20</v>
      </c>
      <c r="T63" s="28" t="n">
        <f aca="false">S63/100*60</f>
        <v>12</v>
      </c>
      <c r="U63" s="28" t="n">
        <f aca="false">J63+L63+N63+P63+R63+T63</f>
        <v>75.6</v>
      </c>
      <c r="V63" s="47"/>
      <c r="W63" s="47"/>
      <c r="X63" s="28" t="n">
        <f aca="false">+V63+W63</f>
        <v>0</v>
      </c>
      <c r="Y63" s="28" t="n">
        <v>2.5</v>
      </c>
      <c r="Z63" s="28" t="n">
        <f aca="false">Y63+X63+U63</f>
        <v>78.1</v>
      </c>
      <c r="AA63" s="32" t="n">
        <v>475640</v>
      </c>
      <c r="AB63" s="32" t="n">
        <f aca="false">AA63</f>
        <v>475640</v>
      </c>
      <c r="AC63" s="34" t="n">
        <v>200000</v>
      </c>
      <c r="AD63" s="33" t="s">
        <v>46</v>
      </c>
      <c r="AE63" s="33" t="s">
        <v>46</v>
      </c>
      <c r="AF63" s="33" t="s">
        <v>46</v>
      </c>
      <c r="AG63" s="33" t="n">
        <f aca="false">AK63*0.5</f>
        <v>100000</v>
      </c>
      <c r="AH63" s="33" t="n">
        <f aca="false">AK63*0.35</f>
        <v>70000</v>
      </c>
      <c r="AI63" s="33" t="n">
        <f aca="false">AK63-AG63-AH63</f>
        <v>30000</v>
      </c>
      <c r="AJ63" s="33" t="s">
        <v>46</v>
      </c>
      <c r="AK63" s="34" t="n">
        <v>200000</v>
      </c>
      <c r="AL63" s="53" t="str">
        <f aca="false">IF(AC63&gt;200000,"Massimo concedibile in conformità alle previsioni di cui al paragrafo 3.5 del bando.","")</f>
        <v/>
      </c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</row>
    <row r="64" customFormat="false" ht="38.25" hidden="false" customHeight="true" outlineLevel="0" collapsed="false">
      <c r="A64" s="47" t="n">
        <v>147</v>
      </c>
      <c r="B64" s="29" t="n">
        <v>63209</v>
      </c>
      <c r="C64" s="30" t="s">
        <v>272</v>
      </c>
      <c r="D64" s="46" t="s">
        <v>273</v>
      </c>
      <c r="E64" s="30" t="s">
        <v>274</v>
      </c>
      <c r="F64" s="30" t="s">
        <v>274</v>
      </c>
      <c r="G64" s="30" t="n">
        <v>24351762</v>
      </c>
      <c r="H64" s="29" t="s">
        <v>275</v>
      </c>
      <c r="I64" s="28" t="n">
        <v>22</v>
      </c>
      <c r="J64" s="28" t="n">
        <f aca="false">I64/100*40</f>
        <v>8.8</v>
      </c>
      <c r="K64" s="28" t="n">
        <v>22</v>
      </c>
      <c r="L64" s="28" t="n">
        <f aca="false">K64/100*40</f>
        <v>8.8</v>
      </c>
      <c r="M64" s="28" t="n">
        <v>40</v>
      </c>
      <c r="N64" s="28" t="n">
        <f aca="false">M64/100*40</f>
        <v>16</v>
      </c>
      <c r="O64" s="28" t="n">
        <v>20</v>
      </c>
      <c r="P64" s="28" t="n">
        <f aca="false">O64/100*60</f>
        <v>12</v>
      </c>
      <c r="Q64" s="28" t="n">
        <v>30</v>
      </c>
      <c r="R64" s="28" t="n">
        <f aca="false">Q64/100*60</f>
        <v>18</v>
      </c>
      <c r="S64" s="28" t="n">
        <v>20</v>
      </c>
      <c r="T64" s="28" t="n">
        <f aca="false">S64/100*60</f>
        <v>12</v>
      </c>
      <c r="U64" s="28" t="n">
        <f aca="false">J64+L64+N64+P64+R64+T64</f>
        <v>75.6</v>
      </c>
      <c r="V64" s="47"/>
      <c r="W64" s="47"/>
      <c r="X64" s="28" t="n">
        <f aca="false">+V64+W64</f>
        <v>0</v>
      </c>
      <c r="Y64" s="28" t="n">
        <v>2.5</v>
      </c>
      <c r="Z64" s="28" t="n">
        <f aca="false">Y64+X64+U64</f>
        <v>78.1</v>
      </c>
      <c r="AA64" s="32" t="n">
        <v>400000</v>
      </c>
      <c r="AB64" s="32" t="n">
        <f aca="false">AA64</f>
        <v>400000</v>
      </c>
      <c r="AC64" s="34" t="n">
        <v>200000</v>
      </c>
      <c r="AD64" s="33" t="s">
        <v>46</v>
      </c>
      <c r="AE64" s="33" t="s">
        <v>46</v>
      </c>
      <c r="AF64" s="33" t="s">
        <v>46</v>
      </c>
      <c r="AG64" s="33" t="n">
        <f aca="false">AK64*0.5</f>
        <v>100000</v>
      </c>
      <c r="AH64" s="33" t="n">
        <f aca="false">AK64*0.35</f>
        <v>70000</v>
      </c>
      <c r="AI64" s="33" t="n">
        <f aca="false">AK64-AG64-AH64</f>
        <v>30000</v>
      </c>
      <c r="AJ64" s="33" t="s">
        <v>46</v>
      </c>
      <c r="AK64" s="34" t="n">
        <v>200000</v>
      </c>
      <c r="AL64" s="53" t="str">
        <f aca="false">IF(AC64&gt;200000,"Massimo concedibile in conformità alle previsioni di cui al paragrafo 3.5 del bando.","")</f>
        <v/>
      </c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</row>
    <row r="65" customFormat="false" ht="38.25" hidden="false" customHeight="true" outlineLevel="0" collapsed="false">
      <c r="A65" s="28" t="n">
        <v>148</v>
      </c>
      <c r="B65" s="29" t="n">
        <v>63323</v>
      </c>
      <c r="C65" s="30" t="s">
        <v>276</v>
      </c>
      <c r="D65" s="46" t="s">
        <v>277</v>
      </c>
      <c r="E65" s="30" t="s">
        <v>278</v>
      </c>
      <c r="F65" s="30" t="s">
        <v>278</v>
      </c>
      <c r="G65" s="30" t="n">
        <v>24351950</v>
      </c>
      <c r="H65" s="29" t="s">
        <v>279</v>
      </c>
      <c r="I65" s="28" t="n">
        <v>22</v>
      </c>
      <c r="J65" s="28" t="n">
        <f aca="false">I65/100*40</f>
        <v>8.8</v>
      </c>
      <c r="K65" s="28" t="n">
        <v>22</v>
      </c>
      <c r="L65" s="28" t="n">
        <f aca="false">K65/100*40</f>
        <v>8.8</v>
      </c>
      <c r="M65" s="28" t="n">
        <v>40</v>
      </c>
      <c r="N65" s="28" t="n">
        <f aca="false">M65/100*40</f>
        <v>16</v>
      </c>
      <c r="O65" s="28" t="n">
        <v>20</v>
      </c>
      <c r="P65" s="28" t="n">
        <f aca="false">O65/100*60</f>
        <v>12</v>
      </c>
      <c r="Q65" s="28" t="n">
        <v>30</v>
      </c>
      <c r="R65" s="28" t="n">
        <f aca="false">Q65/100*60</f>
        <v>18</v>
      </c>
      <c r="S65" s="28" t="n">
        <v>20</v>
      </c>
      <c r="T65" s="28" t="n">
        <f aca="false">S65/100*60</f>
        <v>12</v>
      </c>
      <c r="U65" s="28" t="n">
        <f aca="false">J65+L65+N65+P65+R65+T65</f>
        <v>75.6</v>
      </c>
      <c r="V65" s="47"/>
      <c r="W65" s="47"/>
      <c r="X65" s="28" t="n">
        <f aca="false">+V65+W65</f>
        <v>0</v>
      </c>
      <c r="Y65" s="28" t="n">
        <v>2.5</v>
      </c>
      <c r="Z65" s="28" t="n">
        <f aca="false">Y65+X65+U65</f>
        <v>78.1</v>
      </c>
      <c r="AA65" s="32" t="n">
        <v>277940.3</v>
      </c>
      <c r="AB65" s="32" t="n">
        <f aca="false">AA65</f>
        <v>277940.3</v>
      </c>
      <c r="AC65" s="32" t="n">
        <v>138970.15</v>
      </c>
      <c r="AD65" s="33" t="s">
        <v>46</v>
      </c>
      <c r="AE65" s="33" t="s">
        <v>46</v>
      </c>
      <c r="AF65" s="33" t="s">
        <v>46</v>
      </c>
      <c r="AG65" s="33" t="n">
        <f aca="false">AK65*0.5</f>
        <v>69485.075</v>
      </c>
      <c r="AH65" s="33" t="n">
        <f aca="false">AK65*0.35</f>
        <v>48639.5525</v>
      </c>
      <c r="AI65" s="33" t="n">
        <f aca="false">AK65-AG65-AH65</f>
        <v>20845.5225</v>
      </c>
      <c r="AJ65" s="33" t="s">
        <v>46</v>
      </c>
      <c r="AK65" s="34" t="n">
        <v>138970.15</v>
      </c>
      <c r="AL65" s="53" t="str">
        <f aca="false">IF(AC65&gt;200000,"Massimo concedibile in conformità alle previsioni di cui al paragrafo 3.5 del bando.","")</f>
        <v/>
      </c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</row>
    <row r="66" customFormat="false" ht="38.25" hidden="false" customHeight="true" outlineLevel="0" collapsed="false">
      <c r="A66" s="28" t="n">
        <v>149</v>
      </c>
      <c r="B66" s="29" t="n">
        <v>63343</v>
      </c>
      <c r="C66" s="30" t="s">
        <v>280</v>
      </c>
      <c r="D66" s="46" t="s">
        <v>281</v>
      </c>
      <c r="E66" s="30" t="s">
        <v>282</v>
      </c>
      <c r="F66" s="30" t="s">
        <v>282</v>
      </c>
      <c r="G66" s="30" t="n">
        <v>24353194</v>
      </c>
      <c r="H66" s="29" t="s">
        <v>283</v>
      </c>
      <c r="I66" s="28" t="n">
        <v>22</v>
      </c>
      <c r="J66" s="28" t="n">
        <f aca="false">I66/100*40</f>
        <v>8.8</v>
      </c>
      <c r="K66" s="28" t="n">
        <v>22</v>
      </c>
      <c r="L66" s="28" t="n">
        <f aca="false">K66/100*40</f>
        <v>8.8</v>
      </c>
      <c r="M66" s="28" t="n">
        <v>40</v>
      </c>
      <c r="N66" s="28" t="n">
        <f aca="false">M66/100*40</f>
        <v>16</v>
      </c>
      <c r="O66" s="28" t="n">
        <v>30</v>
      </c>
      <c r="P66" s="28" t="n">
        <f aca="false">O66/100*60</f>
        <v>18</v>
      </c>
      <c r="Q66" s="28" t="n">
        <v>20</v>
      </c>
      <c r="R66" s="28" t="n">
        <f aca="false">Q66/100*60</f>
        <v>12</v>
      </c>
      <c r="S66" s="28" t="n">
        <v>20</v>
      </c>
      <c r="T66" s="28" t="n">
        <f aca="false">S66/100*60</f>
        <v>12</v>
      </c>
      <c r="U66" s="28" t="n">
        <f aca="false">J66+L66+N66+P66+R66+T66</f>
        <v>75.6</v>
      </c>
      <c r="V66" s="47"/>
      <c r="W66" s="47"/>
      <c r="X66" s="28" t="n">
        <f aca="false">+V66+W66</f>
        <v>0</v>
      </c>
      <c r="Y66" s="28" t="n">
        <v>2.5</v>
      </c>
      <c r="Z66" s="28" t="n">
        <f aca="false">Y66+X66+U66</f>
        <v>78.1</v>
      </c>
      <c r="AA66" s="32" t="n">
        <v>182808.13</v>
      </c>
      <c r="AB66" s="32" t="n">
        <f aca="false">AA66</f>
        <v>182808.13</v>
      </c>
      <c r="AC66" s="32" t="n">
        <v>91404.065</v>
      </c>
      <c r="AD66" s="33" t="s">
        <v>46</v>
      </c>
      <c r="AE66" s="33" t="s">
        <v>46</v>
      </c>
      <c r="AF66" s="33" t="s">
        <v>46</v>
      </c>
      <c r="AG66" s="33" t="n">
        <f aca="false">AK66*0.5</f>
        <v>45702.0325</v>
      </c>
      <c r="AH66" s="33" t="n">
        <f aca="false">AK66*0.35</f>
        <v>31991.42275</v>
      </c>
      <c r="AI66" s="33" t="n">
        <f aca="false">AK66-AG66-AH66</f>
        <v>13710.60975</v>
      </c>
      <c r="AJ66" s="33" t="s">
        <v>46</v>
      </c>
      <c r="AK66" s="34" t="n">
        <v>91404.065</v>
      </c>
      <c r="AL66" s="53" t="str">
        <f aca="false">IF(AC66&gt;200000,"Massimo concedibile in conformità alle previsioni di cui al paragrafo 3.5 del bando.","")</f>
        <v/>
      </c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</row>
    <row r="67" customFormat="false" ht="38.25" hidden="false" customHeight="true" outlineLevel="0" collapsed="false">
      <c r="A67" s="28" t="n">
        <v>150</v>
      </c>
      <c r="B67" s="29" t="n">
        <v>63408</v>
      </c>
      <c r="C67" s="30" t="s">
        <v>284</v>
      </c>
      <c r="D67" s="46" t="s">
        <v>285</v>
      </c>
      <c r="E67" s="30" t="s">
        <v>286</v>
      </c>
      <c r="F67" s="30" t="s">
        <v>286</v>
      </c>
      <c r="G67" s="30" t="n">
        <v>24353357</v>
      </c>
      <c r="H67" s="29" t="s">
        <v>287</v>
      </c>
      <c r="I67" s="28" t="n">
        <v>22</v>
      </c>
      <c r="J67" s="28" t="n">
        <f aca="false">I67/100*40</f>
        <v>8.8</v>
      </c>
      <c r="K67" s="28" t="n">
        <v>22</v>
      </c>
      <c r="L67" s="28" t="n">
        <f aca="false">K67/100*40</f>
        <v>8.8</v>
      </c>
      <c r="M67" s="28" t="n">
        <v>40</v>
      </c>
      <c r="N67" s="28" t="n">
        <f aca="false">M67/100*40</f>
        <v>16</v>
      </c>
      <c r="O67" s="28" t="n">
        <v>20</v>
      </c>
      <c r="P67" s="28" t="n">
        <f aca="false">O67/100*60</f>
        <v>12</v>
      </c>
      <c r="Q67" s="28" t="n">
        <v>30</v>
      </c>
      <c r="R67" s="28" t="n">
        <f aca="false">Q67/100*60</f>
        <v>18</v>
      </c>
      <c r="S67" s="28" t="n">
        <v>20</v>
      </c>
      <c r="T67" s="28" t="n">
        <f aca="false">S67/100*60</f>
        <v>12</v>
      </c>
      <c r="U67" s="28" t="n">
        <f aca="false">J67+L67+N67+P67+R67+T67</f>
        <v>75.6</v>
      </c>
      <c r="V67" s="47"/>
      <c r="W67" s="47"/>
      <c r="X67" s="28" t="n">
        <f aca="false">+V67+W67</f>
        <v>0</v>
      </c>
      <c r="Y67" s="28" t="n">
        <v>2.5</v>
      </c>
      <c r="Z67" s="28" t="n">
        <f aca="false">Y67+X67+U67</f>
        <v>78.1</v>
      </c>
      <c r="AA67" s="32" t="n">
        <v>251603.39</v>
      </c>
      <c r="AB67" s="32" t="n">
        <f aca="false">AA67</f>
        <v>251603.39</v>
      </c>
      <c r="AC67" s="32" t="n">
        <v>125801.695</v>
      </c>
      <c r="AD67" s="33" t="s">
        <v>46</v>
      </c>
      <c r="AE67" s="33" t="s">
        <v>46</v>
      </c>
      <c r="AF67" s="33" t="s">
        <v>46</v>
      </c>
      <c r="AG67" s="33" t="n">
        <f aca="false">AK67*0.5</f>
        <v>62900.8475</v>
      </c>
      <c r="AH67" s="33" t="n">
        <f aca="false">AK67*0.35</f>
        <v>44030.59325</v>
      </c>
      <c r="AI67" s="33" t="n">
        <f aca="false">AK67-AG67-AH67</f>
        <v>18870.25425</v>
      </c>
      <c r="AJ67" s="33" t="s">
        <v>46</v>
      </c>
      <c r="AK67" s="34" t="n">
        <v>125801.695</v>
      </c>
      <c r="AL67" s="53" t="str">
        <f aca="false">IF(AC67&gt;200000,"Massimo concedibile in conformità alle previsioni di cui al paragrafo 3.5 del bando.","")</f>
        <v/>
      </c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</row>
    <row r="68" customFormat="false" ht="38.25" hidden="false" customHeight="true" outlineLevel="0" collapsed="false">
      <c r="A68" s="47" t="n">
        <v>151</v>
      </c>
      <c r="B68" s="29" t="n">
        <v>63677</v>
      </c>
      <c r="C68" s="30" t="s">
        <v>288</v>
      </c>
      <c r="D68" s="46" t="s">
        <v>289</v>
      </c>
      <c r="E68" s="30" t="s">
        <v>290</v>
      </c>
      <c r="F68" s="30" t="s">
        <v>290</v>
      </c>
      <c r="G68" s="30" t="n">
        <v>24353447</v>
      </c>
      <c r="H68" s="29" t="s">
        <v>291</v>
      </c>
      <c r="I68" s="28" t="n">
        <v>22</v>
      </c>
      <c r="J68" s="28" t="n">
        <f aca="false">I68/100*40</f>
        <v>8.8</v>
      </c>
      <c r="K68" s="28" t="n">
        <v>22</v>
      </c>
      <c r="L68" s="28" t="n">
        <f aca="false">K68/100*40</f>
        <v>8.8</v>
      </c>
      <c r="M68" s="28" t="n">
        <v>40</v>
      </c>
      <c r="N68" s="28" t="n">
        <f aca="false">M68/100*40</f>
        <v>16</v>
      </c>
      <c r="O68" s="28" t="n">
        <v>20</v>
      </c>
      <c r="P68" s="28" t="n">
        <f aca="false">O68/100*60</f>
        <v>12</v>
      </c>
      <c r="Q68" s="28" t="n">
        <v>30</v>
      </c>
      <c r="R68" s="28" t="n">
        <f aca="false">Q68/100*60</f>
        <v>18</v>
      </c>
      <c r="S68" s="28" t="n">
        <v>20</v>
      </c>
      <c r="T68" s="28" t="n">
        <f aca="false">S68/100*60</f>
        <v>12</v>
      </c>
      <c r="U68" s="28" t="n">
        <f aca="false">J68+L68+N68+P68+R68+T68</f>
        <v>75.6</v>
      </c>
      <c r="V68" s="47"/>
      <c r="W68" s="47"/>
      <c r="X68" s="28" t="n">
        <f aca="false">+V68+W68</f>
        <v>0</v>
      </c>
      <c r="Y68" s="28" t="n">
        <v>2.5</v>
      </c>
      <c r="Z68" s="28" t="n">
        <f aca="false">Y68+X68+U68</f>
        <v>78.1</v>
      </c>
      <c r="AA68" s="32" t="n">
        <v>64293</v>
      </c>
      <c r="AB68" s="32" t="n">
        <f aca="false">AA68</f>
        <v>64293</v>
      </c>
      <c r="AC68" s="32" t="n">
        <v>32146.5</v>
      </c>
      <c r="AD68" s="33" t="s">
        <v>46</v>
      </c>
      <c r="AE68" s="33" t="s">
        <v>46</v>
      </c>
      <c r="AF68" s="33" t="s">
        <v>46</v>
      </c>
      <c r="AG68" s="33" t="n">
        <f aca="false">AK68*0.5</f>
        <v>16073.25</v>
      </c>
      <c r="AH68" s="33" t="n">
        <f aca="false">AK68*0.35</f>
        <v>11251.275</v>
      </c>
      <c r="AI68" s="33" t="n">
        <f aca="false">AK68-AG68-AH68</f>
        <v>4821.975</v>
      </c>
      <c r="AJ68" s="33" t="s">
        <v>46</v>
      </c>
      <c r="AK68" s="34" t="n">
        <v>32146.5</v>
      </c>
      <c r="AL68" s="53" t="str">
        <f aca="false">IF(AC68&gt;200000,"Massimo concedibile in conformità alle previsioni di cui al paragrafo 3.5 del bando.","")</f>
        <v/>
      </c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</row>
    <row r="69" customFormat="false" ht="38.25" hidden="false" customHeight="true" outlineLevel="0" collapsed="false">
      <c r="A69" s="28" t="n">
        <v>152</v>
      </c>
      <c r="B69" s="29" t="n">
        <v>63705</v>
      </c>
      <c r="C69" s="30" t="s">
        <v>292</v>
      </c>
      <c r="D69" s="46" t="s">
        <v>293</v>
      </c>
      <c r="E69" s="30" t="s">
        <v>294</v>
      </c>
      <c r="F69" s="30" t="s">
        <v>294</v>
      </c>
      <c r="G69" s="30" t="n">
        <v>24353506</v>
      </c>
      <c r="H69" s="29" t="s">
        <v>295</v>
      </c>
      <c r="I69" s="28" t="n">
        <v>22</v>
      </c>
      <c r="J69" s="28" t="n">
        <f aca="false">I69/100*40</f>
        <v>8.8</v>
      </c>
      <c r="K69" s="28" t="n">
        <v>22</v>
      </c>
      <c r="L69" s="28" t="n">
        <f aca="false">K69/100*40</f>
        <v>8.8</v>
      </c>
      <c r="M69" s="28" t="n">
        <v>40</v>
      </c>
      <c r="N69" s="28" t="n">
        <f aca="false">M69/100*40</f>
        <v>16</v>
      </c>
      <c r="O69" s="28" t="n">
        <v>30</v>
      </c>
      <c r="P69" s="28" t="n">
        <f aca="false">O69/100*60</f>
        <v>18</v>
      </c>
      <c r="Q69" s="28" t="n">
        <v>20</v>
      </c>
      <c r="R69" s="28" t="n">
        <f aca="false">Q69/100*60</f>
        <v>12</v>
      </c>
      <c r="S69" s="28" t="n">
        <v>20</v>
      </c>
      <c r="T69" s="28" t="n">
        <f aca="false">S69/100*60</f>
        <v>12</v>
      </c>
      <c r="U69" s="28" t="n">
        <f aca="false">J69+L69+N69+P69+R69+T69</f>
        <v>75.6</v>
      </c>
      <c r="V69" s="47"/>
      <c r="W69" s="47"/>
      <c r="X69" s="28" t="n">
        <f aca="false">+V69+W69</f>
        <v>0</v>
      </c>
      <c r="Y69" s="28" t="n">
        <v>2.5</v>
      </c>
      <c r="Z69" s="28" t="n">
        <f aca="false">Y69+X69+U69</f>
        <v>78.1</v>
      </c>
      <c r="AA69" s="32" t="n">
        <v>430715</v>
      </c>
      <c r="AB69" s="32" t="n">
        <f aca="false">AA69</f>
        <v>430715</v>
      </c>
      <c r="AC69" s="34" t="n">
        <v>200000</v>
      </c>
      <c r="AD69" s="33" t="s">
        <v>46</v>
      </c>
      <c r="AE69" s="33" t="s">
        <v>46</v>
      </c>
      <c r="AF69" s="33" t="s">
        <v>46</v>
      </c>
      <c r="AG69" s="33" t="n">
        <f aca="false">AK69*0.5</f>
        <v>100000</v>
      </c>
      <c r="AH69" s="33" t="n">
        <f aca="false">AK69*0.35</f>
        <v>70000</v>
      </c>
      <c r="AI69" s="33" t="n">
        <f aca="false">AK69-AG69-AH69</f>
        <v>30000</v>
      </c>
      <c r="AJ69" s="33" t="s">
        <v>46</v>
      </c>
      <c r="AK69" s="34" t="n">
        <v>200000</v>
      </c>
      <c r="AL69" s="53" t="str">
        <f aca="false">IF(AC69&gt;200000,"Massimo concedibile in conformità alle previsioni di cui al paragrafo 3.5 del bando.","")</f>
        <v/>
      </c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</row>
    <row r="70" customFormat="false" ht="38.25" hidden="false" customHeight="true" outlineLevel="0" collapsed="false">
      <c r="A70" s="28" t="n">
        <v>153</v>
      </c>
      <c r="B70" s="29" t="n">
        <v>62328</v>
      </c>
      <c r="C70" s="30" t="s">
        <v>296</v>
      </c>
      <c r="D70" s="46" t="s">
        <v>297</v>
      </c>
      <c r="E70" s="30" t="s">
        <v>298</v>
      </c>
      <c r="F70" s="30" t="s">
        <v>298</v>
      </c>
      <c r="G70" s="30" t="n">
        <v>24353574</v>
      </c>
      <c r="H70" s="29" t="s">
        <v>299</v>
      </c>
      <c r="I70" s="28" t="n">
        <v>30</v>
      </c>
      <c r="J70" s="28" t="n">
        <f aca="false">I70/100*40</f>
        <v>12</v>
      </c>
      <c r="K70" s="28" t="n">
        <v>15</v>
      </c>
      <c r="L70" s="28" t="n">
        <f aca="false">K70/100*40</f>
        <v>6</v>
      </c>
      <c r="M70" s="28" t="n">
        <v>30</v>
      </c>
      <c r="N70" s="28" t="n">
        <f aca="false">M70/100*40</f>
        <v>12</v>
      </c>
      <c r="O70" s="28" t="n">
        <v>30</v>
      </c>
      <c r="P70" s="28" t="n">
        <f aca="false">O70/100*60</f>
        <v>18</v>
      </c>
      <c r="Q70" s="28" t="n">
        <v>30</v>
      </c>
      <c r="R70" s="28" t="n">
        <f aca="false">Q70/100*60</f>
        <v>18</v>
      </c>
      <c r="S70" s="28" t="n">
        <v>20</v>
      </c>
      <c r="T70" s="28" t="n">
        <f aca="false">S70/100*60</f>
        <v>12</v>
      </c>
      <c r="U70" s="28" t="n">
        <f aca="false">J70+L70+N70+P70+R70+T70</f>
        <v>78</v>
      </c>
      <c r="V70" s="47"/>
      <c r="W70" s="47"/>
      <c r="X70" s="28" t="n">
        <f aca="false">+V70+W70</f>
        <v>0</v>
      </c>
      <c r="Y70" s="28" t="n">
        <v>0</v>
      </c>
      <c r="Z70" s="28" t="n">
        <f aca="false">Y70+X70+U70</f>
        <v>78</v>
      </c>
      <c r="AA70" s="32" t="n">
        <v>877392.09</v>
      </c>
      <c r="AB70" s="32" t="n">
        <f aca="false">AA70</f>
        <v>877392.09</v>
      </c>
      <c r="AC70" s="34" t="n">
        <v>250000</v>
      </c>
      <c r="AD70" s="33" t="s">
        <v>46</v>
      </c>
      <c r="AE70" s="33" t="s">
        <v>46</v>
      </c>
      <c r="AF70" s="33" t="s">
        <v>46</v>
      </c>
      <c r="AG70" s="33" t="n">
        <f aca="false">AK70*0.5</f>
        <v>100000</v>
      </c>
      <c r="AH70" s="33" t="n">
        <f aca="false">AK70*0.35</f>
        <v>70000</v>
      </c>
      <c r="AI70" s="33" t="n">
        <f aca="false">AK70-AG70-AH70</f>
        <v>30000</v>
      </c>
      <c r="AJ70" s="33" t="s">
        <v>46</v>
      </c>
      <c r="AK70" s="34" t="n">
        <v>200000</v>
      </c>
      <c r="AL70" s="53" t="str">
        <f aca="false">IF(AC70&gt;200000,"Massimo concedibile in conformità alle previsioni di cui al paragrafo 3.5 del bando.","")</f>
        <v>Massimo concedibile in conformità alle previsioni di cui al paragrafo 3.5 del bando.</v>
      </c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</row>
    <row r="71" customFormat="false" ht="38.25" hidden="false" customHeight="true" outlineLevel="0" collapsed="false">
      <c r="A71" s="28" t="n">
        <v>154</v>
      </c>
      <c r="B71" s="29" t="n">
        <v>63055</v>
      </c>
      <c r="C71" s="30" t="s">
        <v>300</v>
      </c>
      <c r="D71" s="46" t="s">
        <v>301</v>
      </c>
      <c r="E71" s="30" t="s">
        <v>302</v>
      </c>
      <c r="F71" s="30" t="s">
        <v>302</v>
      </c>
      <c r="G71" s="30" t="n">
        <v>24353668</v>
      </c>
      <c r="H71" s="29" t="s">
        <v>303</v>
      </c>
      <c r="I71" s="28" t="n">
        <v>22</v>
      </c>
      <c r="J71" s="28" t="n">
        <f aca="false">I71/100*40</f>
        <v>8.8</v>
      </c>
      <c r="K71" s="28" t="n">
        <v>22</v>
      </c>
      <c r="L71" s="28" t="n">
        <f aca="false">K71/100*40</f>
        <v>8.8</v>
      </c>
      <c r="M71" s="28" t="n">
        <v>30</v>
      </c>
      <c r="N71" s="28" t="n">
        <f aca="false">M71/100*40</f>
        <v>12</v>
      </c>
      <c r="O71" s="28" t="n">
        <v>30</v>
      </c>
      <c r="P71" s="28" t="n">
        <f aca="false">O71/100*60</f>
        <v>18</v>
      </c>
      <c r="Q71" s="28" t="n">
        <v>30</v>
      </c>
      <c r="R71" s="28" t="n">
        <f aca="false">Q71/100*60</f>
        <v>18</v>
      </c>
      <c r="S71" s="28" t="n">
        <v>20</v>
      </c>
      <c r="T71" s="28" t="n">
        <f aca="false">S71/100*60</f>
        <v>12</v>
      </c>
      <c r="U71" s="28" t="n">
        <f aca="false">J71+L71+N71+P71+R71+T71</f>
        <v>77.6</v>
      </c>
      <c r="V71" s="47"/>
      <c r="W71" s="47"/>
      <c r="X71" s="28" t="n">
        <f aca="false">+V71+W71</f>
        <v>0</v>
      </c>
      <c r="Y71" s="28" t="n">
        <v>0</v>
      </c>
      <c r="Z71" s="28" t="n">
        <f aca="false">Y71+X71+U71</f>
        <v>77.6</v>
      </c>
      <c r="AA71" s="32" t="n">
        <v>165560.91</v>
      </c>
      <c r="AB71" s="32" t="n">
        <f aca="false">AA71</f>
        <v>165560.91</v>
      </c>
      <c r="AC71" s="32" t="n">
        <v>82780.455</v>
      </c>
      <c r="AD71" s="33" t="s">
        <v>46</v>
      </c>
      <c r="AE71" s="33" t="s">
        <v>46</v>
      </c>
      <c r="AF71" s="33" t="s">
        <v>46</v>
      </c>
      <c r="AG71" s="33" t="n">
        <f aca="false">AK71*0.5</f>
        <v>41390.2275</v>
      </c>
      <c r="AH71" s="33" t="n">
        <f aca="false">AK71*0.35</f>
        <v>28973.15925</v>
      </c>
      <c r="AI71" s="33" t="n">
        <f aca="false">AK71-AG71-AH71</f>
        <v>12417.06825</v>
      </c>
      <c r="AJ71" s="33" t="s">
        <v>46</v>
      </c>
      <c r="AK71" s="34" t="n">
        <v>82780.455</v>
      </c>
      <c r="AL71" s="53" t="str">
        <f aca="false">IF(AC71&gt;200000,"Massimo concedibile in conformità alle previsioni di cui al paragrafo 3.5 del bando.","")</f>
        <v/>
      </c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</row>
    <row r="72" customFormat="false" ht="38.25" hidden="false" customHeight="true" outlineLevel="0" collapsed="false">
      <c r="A72" s="47" t="n">
        <v>155</v>
      </c>
      <c r="B72" s="29" t="n">
        <v>62917</v>
      </c>
      <c r="C72" s="30" t="s">
        <v>304</v>
      </c>
      <c r="D72" s="46" t="s">
        <v>305</v>
      </c>
      <c r="E72" s="30" t="s">
        <v>306</v>
      </c>
      <c r="F72" s="30" t="s">
        <v>306</v>
      </c>
      <c r="G72" s="30" t="n">
        <v>24353763</v>
      </c>
      <c r="H72" s="29" t="s">
        <v>307</v>
      </c>
      <c r="I72" s="28" t="n">
        <v>15</v>
      </c>
      <c r="J72" s="28" t="n">
        <f aca="false">I72/100*40</f>
        <v>6</v>
      </c>
      <c r="K72" s="28" t="n">
        <v>30</v>
      </c>
      <c r="L72" s="28" t="n">
        <f aca="false">K72/100*40</f>
        <v>12</v>
      </c>
      <c r="M72" s="28" t="n">
        <v>40</v>
      </c>
      <c r="N72" s="28" t="n">
        <f aca="false">M72/100*40</f>
        <v>16</v>
      </c>
      <c r="O72" s="28" t="n">
        <v>30</v>
      </c>
      <c r="P72" s="28" t="n">
        <f aca="false">O72/100*60</f>
        <v>18</v>
      </c>
      <c r="Q72" s="28" t="n">
        <v>20</v>
      </c>
      <c r="R72" s="28" t="n">
        <f aca="false">Q72/100*60</f>
        <v>12</v>
      </c>
      <c r="S72" s="28" t="n">
        <v>20</v>
      </c>
      <c r="T72" s="28" t="n">
        <f aca="false">S72/100*60</f>
        <v>12</v>
      </c>
      <c r="U72" s="28" t="n">
        <f aca="false">J72+L72+N72+P72+R72+T72</f>
        <v>76</v>
      </c>
      <c r="V72" s="47"/>
      <c r="W72" s="47"/>
      <c r="X72" s="28" t="n">
        <v>0</v>
      </c>
      <c r="Y72" s="28" t="n">
        <v>0</v>
      </c>
      <c r="Z72" s="28" t="n">
        <f aca="false">Y72+X72+U72</f>
        <v>76</v>
      </c>
      <c r="AA72" s="32" t="n">
        <v>91626.9</v>
      </c>
      <c r="AB72" s="32" t="n">
        <f aca="false">AA72</f>
        <v>91626.9</v>
      </c>
      <c r="AC72" s="32" t="n">
        <v>45813.45</v>
      </c>
      <c r="AD72" s="33" t="s">
        <v>46</v>
      </c>
      <c r="AE72" s="33" t="s">
        <v>46</v>
      </c>
      <c r="AF72" s="33" t="s">
        <v>46</v>
      </c>
      <c r="AG72" s="33" t="n">
        <f aca="false">AK72*0.5</f>
        <v>22906.725</v>
      </c>
      <c r="AH72" s="33" t="n">
        <f aca="false">AK72*0.35</f>
        <v>16034.7075</v>
      </c>
      <c r="AI72" s="33" t="n">
        <f aca="false">AK72-AG72-AH72</f>
        <v>6872.0175</v>
      </c>
      <c r="AJ72" s="33" t="s">
        <v>46</v>
      </c>
      <c r="AK72" s="34" t="n">
        <v>45813.45</v>
      </c>
      <c r="AL72" s="53" t="str">
        <f aca="false">IF(AC72&gt;200000,"Massimo concedibile in conformità alle previsioni di cui al paragrafo 3.5 del bando.","")</f>
        <v/>
      </c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</row>
    <row r="73" customFormat="false" ht="38.25" hidden="false" customHeight="true" outlineLevel="0" collapsed="false">
      <c r="A73" s="28" t="n">
        <v>156</v>
      </c>
      <c r="B73" s="29" t="n">
        <v>63431</v>
      </c>
      <c r="C73" s="30" t="s">
        <v>308</v>
      </c>
      <c r="D73" s="46" t="s">
        <v>309</v>
      </c>
      <c r="E73" s="30" t="s">
        <v>310</v>
      </c>
      <c r="F73" s="30" t="s">
        <v>310</v>
      </c>
      <c r="G73" s="30" t="n">
        <v>24353837</v>
      </c>
      <c r="H73" s="29" t="s">
        <v>311</v>
      </c>
      <c r="I73" s="28" t="n">
        <v>30</v>
      </c>
      <c r="J73" s="28" t="n">
        <f aca="false">I73/100*40</f>
        <v>12</v>
      </c>
      <c r="K73" s="28" t="n">
        <v>15</v>
      </c>
      <c r="L73" s="28" t="n">
        <f aca="false">K73/100*40</f>
        <v>6</v>
      </c>
      <c r="M73" s="28" t="n">
        <v>40</v>
      </c>
      <c r="N73" s="28" t="n">
        <f aca="false">M73/100*40</f>
        <v>16</v>
      </c>
      <c r="O73" s="28" t="n">
        <v>20</v>
      </c>
      <c r="P73" s="28" t="n">
        <f aca="false">O73/100*60</f>
        <v>12</v>
      </c>
      <c r="Q73" s="28" t="n">
        <v>30</v>
      </c>
      <c r="R73" s="28" t="n">
        <f aca="false">Q73/100*60</f>
        <v>18</v>
      </c>
      <c r="S73" s="28" t="n">
        <v>20</v>
      </c>
      <c r="T73" s="28" t="n">
        <f aca="false">S73/100*60</f>
        <v>12</v>
      </c>
      <c r="U73" s="28" t="n">
        <f aca="false">J73+L73+N73+P73+R73+T73</f>
        <v>76</v>
      </c>
      <c r="V73" s="47"/>
      <c r="W73" s="47"/>
      <c r="X73" s="28" t="n">
        <v>0</v>
      </c>
      <c r="Y73" s="28" t="n">
        <v>0</v>
      </c>
      <c r="Z73" s="28" t="n">
        <f aca="false">Y73+X73+U73</f>
        <v>76</v>
      </c>
      <c r="AA73" s="32" t="n">
        <v>98654.5</v>
      </c>
      <c r="AB73" s="32" t="n">
        <f aca="false">AA73</f>
        <v>98654.5</v>
      </c>
      <c r="AC73" s="32" t="n">
        <v>49327.25</v>
      </c>
      <c r="AD73" s="33" t="s">
        <v>46</v>
      </c>
      <c r="AE73" s="33" t="s">
        <v>46</v>
      </c>
      <c r="AF73" s="33" t="s">
        <v>46</v>
      </c>
      <c r="AG73" s="33" t="n">
        <f aca="false">AK73*0.5</f>
        <v>24663.625</v>
      </c>
      <c r="AH73" s="33" t="n">
        <f aca="false">AK73*0.35</f>
        <v>17264.5375</v>
      </c>
      <c r="AI73" s="33" t="n">
        <f aca="false">AK73-AG73-AH73</f>
        <v>7399.0875</v>
      </c>
      <c r="AJ73" s="33" t="s">
        <v>46</v>
      </c>
      <c r="AK73" s="34" t="n">
        <v>49327.25</v>
      </c>
      <c r="AL73" s="53" t="str">
        <f aca="false">IF(AC73&gt;200000,"Massimo concedibile in conformità alle previsioni di cui al paragrafo 3.5 del bando.","")</f>
        <v/>
      </c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</row>
    <row r="74" customFormat="false" ht="38.25" hidden="false" customHeight="true" outlineLevel="0" collapsed="false">
      <c r="A74" s="28" t="n">
        <v>157</v>
      </c>
      <c r="B74" s="29" t="n">
        <v>62538</v>
      </c>
      <c r="C74" s="30" t="s">
        <v>312</v>
      </c>
      <c r="D74" s="46" t="s">
        <v>313</v>
      </c>
      <c r="E74" s="30" t="s">
        <v>314</v>
      </c>
      <c r="F74" s="30" t="s">
        <v>314</v>
      </c>
      <c r="G74" s="30" t="n">
        <v>24353874</v>
      </c>
      <c r="H74" s="29" t="s">
        <v>315</v>
      </c>
      <c r="I74" s="28" t="n">
        <v>15</v>
      </c>
      <c r="J74" s="28" t="n">
        <f aca="false">I74/100*40</f>
        <v>6</v>
      </c>
      <c r="K74" s="28" t="n">
        <v>15</v>
      </c>
      <c r="L74" s="28" t="n">
        <f aca="false">K74/100*40</f>
        <v>6</v>
      </c>
      <c r="M74" s="28" t="n">
        <v>40</v>
      </c>
      <c r="N74" s="28" t="n">
        <f aca="false">M74/100*40</f>
        <v>16</v>
      </c>
      <c r="O74" s="28" t="n">
        <v>30</v>
      </c>
      <c r="P74" s="28" t="n">
        <f aca="false">O74/100*60</f>
        <v>18</v>
      </c>
      <c r="Q74" s="28" t="n">
        <v>30</v>
      </c>
      <c r="R74" s="28" t="n">
        <f aca="false">Q74/100*60</f>
        <v>18</v>
      </c>
      <c r="S74" s="28" t="n">
        <v>20</v>
      </c>
      <c r="T74" s="28" t="n">
        <f aca="false">S74/100*60</f>
        <v>12</v>
      </c>
      <c r="U74" s="28" t="n">
        <f aca="false">J74+L74+N74+P74+R74+T74</f>
        <v>76</v>
      </c>
      <c r="V74" s="47"/>
      <c r="W74" s="47"/>
      <c r="X74" s="28" t="n">
        <f aca="false">+V74+W74</f>
        <v>0</v>
      </c>
      <c r="Y74" s="28" t="n">
        <v>0</v>
      </c>
      <c r="Z74" s="28" t="n">
        <f aca="false">Y74+X74+U74</f>
        <v>76</v>
      </c>
      <c r="AA74" s="32" t="n">
        <v>176400</v>
      </c>
      <c r="AB74" s="32" t="n">
        <f aca="false">AA74</f>
        <v>176400</v>
      </c>
      <c r="AC74" s="32" t="n">
        <v>88200</v>
      </c>
      <c r="AD74" s="33" t="s">
        <v>46</v>
      </c>
      <c r="AE74" s="33" t="s">
        <v>46</v>
      </c>
      <c r="AF74" s="33" t="s">
        <v>46</v>
      </c>
      <c r="AG74" s="33" t="n">
        <f aca="false">AK74*0.5</f>
        <v>44100</v>
      </c>
      <c r="AH74" s="33" t="n">
        <f aca="false">AK74*0.35</f>
        <v>30870</v>
      </c>
      <c r="AI74" s="33" t="n">
        <f aca="false">AK74-AG74-AH74</f>
        <v>13230</v>
      </c>
      <c r="AJ74" s="33" t="s">
        <v>46</v>
      </c>
      <c r="AK74" s="34" t="n">
        <v>88200</v>
      </c>
      <c r="AL74" s="53" t="str">
        <f aca="false">IF(AC74&gt;200000,"Massimo concedibile in conformità alle previsioni di cui al paragrafo 3.5 del bando.","")</f>
        <v/>
      </c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</row>
    <row r="75" customFormat="false" ht="38.25" hidden="false" customHeight="true" outlineLevel="0" collapsed="false">
      <c r="A75" s="28" t="n">
        <v>158</v>
      </c>
      <c r="B75" s="29" t="n">
        <v>62572</v>
      </c>
      <c r="C75" s="30" t="s">
        <v>316</v>
      </c>
      <c r="D75" s="46" t="s">
        <v>317</v>
      </c>
      <c r="E75" s="30" t="s">
        <v>318</v>
      </c>
      <c r="F75" s="30" t="s">
        <v>318</v>
      </c>
      <c r="G75" s="30" t="n">
        <v>24353917</v>
      </c>
      <c r="H75" s="29" t="s">
        <v>319</v>
      </c>
      <c r="I75" s="28" t="n">
        <v>30</v>
      </c>
      <c r="J75" s="28" t="n">
        <f aca="false">I75/100*40</f>
        <v>12</v>
      </c>
      <c r="K75" s="28" t="n">
        <v>15</v>
      </c>
      <c r="L75" s="28" t="n">
        <f aca="false">K75/100*40</f>
        <v>6</v>
      </c>
      <c r="M75" s="28" t="n">
        <v>40</v>
      </c>
      <c r="N75" s="28" t="n">
        <f aca="false">M75/100*40</f>
        <v>16</v>
      </c>
      <c r="O75" s="28" t="n">
        <v>20</v>
      </c>
      <c r="P75" s="28" t="n">
        <f aca="false">O75/100*60</f>
        <v>12</v>
      </c>
      <c r="Q75" s="28" t="n">
        <v>30</v>
      </c>
      <c r="R75" s="28" t="n">
        <f aca="false">Q75/100*60</f>
        <v>18</v>
      </c>
      <c r="S75" s="28" t="n">
        <v>20</v>
      </c>
      <c r="T75" s="28" t="n">
        <f aca="false">S75/100*60</f>
        <v>12</v>
      </c>
      <c r="U75" s="28" t="n">
        <f aca="false">J75+L75+N75+P75+R75+T75</f>
        <v>76</v>
      </c>
      <c r="V75" s="47"/>
      <c r="W75" s="47"/>
      <c r="X75" s="28" t="n">
        <f aca="false">+V75+W75</f>
        <v>0</v>
      </c>
      <c r="Y75" s="28" t="n">
        <v>0</v>
      </c>
      <c r="Z75" s="28" t="n">
        <f aca="false">Y75+X75+U75</f>
        <v>76</v>
      </c>
      <c r="AA75" s="32" t="n">
        <v>1493200</v>
      </c>
      <c r="AB75" s="32" t="n">
        <f aca="false">AA75</f>
        <v>1493200</v>
      </c>
      <c r="AC75" s="34" t="n">
        <v>250000</v>
      </c>
      <c r="AD75" s="33" t="s">
        <v>46</v>
      </c>
      <c r="AE75" s="33" t="s">
        <v>46</v>
      </c>
      <c r="AF75" s="33" t="s">
        <v>46</v>
      </c>
      <c r="AG75" s="33" t="n">
        <f aca="false">AK75*0.5</f>
        <v>100000</v>
      </c>
      <c r="AH75" s="33" t="n">
        <f aca="false">AK75*0.35</f>
        <v>70000</v>
      </c>
      <c r="AI75" s="33" t="n">
        <f aca="false">AK75-AG75-AH75</f>
        <v>30000</v>
      </c>
      <c r="AJ75" s="33" t="s">
        <v>46</v>
      </c>
      <c r="AK75" s="34" t="n">
        <v>200000</v>
      </c>
      <c r="AL75" s="53" t="str">
        <f aca="false">IF(AC75&gt;200000,"Massimo concedibile in conformità alle previsioni di cui al paragrafo 3.5 del bando.","")</f>
        <v>Massimo concedibile in conformità alle previsioni di cui al paragrafo 3.5 del bando.</v>
      </c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</row>
    <row r="76" customFormat="false" ht="38.25" hidden="false" customHeight="true" outlineLevel="0" collapsed="false">
      <c r="A76" s="47" t="n">
        <v>159</v>
      </c>
      <c r="B76" s="29" t="n">
        <v>62892</v>
      </c>
      <c r="C76" s="30" t="s">
        <v>320</v>
      </c>
      <c r="D76" s="46" t="s">
        <v>321</v>
      </c>
      <c r="E76" s="30" t="s">
        <v>322</v>
      </c>
      <c r="F76" s="30" t="s">
        <v>322</v>
      </c>
      <c r="G76" s="30"/>
      <c r="H76" s="29" t="s">
        <v>323</v>
      </c>
      <c r="I76" s="28" t="n">
        <v>30</v>
      </c>
      <c r="J76" s="28" t="n">
        <f aca="false">I76/100*40</f>
        <v>12</v>
      </c>
      <c r="K76" s="28" t="n">
        <v>15</v>
      </c>
      <c r="L76" s="28" t="n">
        <f aca="false">K76/100*40</f>
        <v>6</v>
      </c>
      <c r="M76" s="28" t="n">
        <v>40</v>
      </c>
      <c r="N76" s="28" t="n">
        <f aca="false">M76/100*40</f>
        <v>16</v>
      </c>
      <c r="O76" s="28" t="n">
        <v>20</v>
      </c>
      <c r="P76" s="28" t="n">
        <f aca="false">O76/100*60</f>
        <v>12</v>
      </c>
      <c r="Q76" s="28" t="n">
        <v>30</v>
      </c>
      <c r="R76" s="28" t="n">
        <f aca="false">Q76/100*60</f>
        <v>18</v>
      </c>
      <c r="S76" s="28" t="n">
        <v>20</v>
      </c>
      <c r="T76" s="28" t="n">
        <f aca="false">S76/100*60</f>
        <v>12</v>
      </c>
      <c r="U76" s="28" t="n">
        <f aca="false">J76+L76+N76+P76+R76+T76</f>
        <v>76</v>
      </c>
      <c r="V76" s="47"/>
      <c r="W76" s="47"/>
      <c r="X76" s="28" t="n">
        <f aca="false">+V76+W76</f>
        <v>0</v>
      </c>
      <c r="Y76" s="28" t="n">
        <v>0</v>
      </c>
      <c r="Z76" s="28" t="n">
        <f aca="false">Y76+X76+U76</f>
        <v>76</v>
      </c>
      <c r="AA76" s="32" t="n">
        <v>183524.63</v>
      </c>
      <c r="AB76" s="32" t="n">
        <v>183524.63</v>
      </c>
      <c r="AC76" s="32" t="n">
        <f aca="false">AA76/2</f>
        <v>91762.315</v>
      </c>
      <c r="AD76" s="55"/>
      <c r="AE76" s="55"/>
      <c r="AF76" s="55"/>
      <c r="AG76" s="33" t="n">
        <f aca="false">AK76*0.5</f>
        <v>45881.1575</v>
      </c>
      <c r="AH76" s="33" t="n">
        <f aca="false">AK76*0.35</f>
        <v>32116.81025</v>
      </c>
      <c r="AI76" s="33" t="n">
        <f aca="false">AK76-AG76-AH76</f>
        <v>13764.34725</v>
      </c>
      <c r="AJ76" s="55"/>
      <c r="AK76" s="32" t="n">
        <v>91762.315</v>
      </c>
      <c r="AL76" s="53" t="str">
        <f aca="false">IF(AC76&gt;200000,"Massimo concedibile in conformità alle previsioni di cui al paragrafo 3.5 del bando.","")</f>
        <v/>
      </c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</row>
    <row r="77" customFormat="false" ht="38.25" hidden="false" customHeight="true" outlineLevel="0" collapsed="false">
      <c r="A77" s="28" t="n">
        <v>160</v>
      </c>
      <c r="B77" s="29" t="n">
        <v>63348</v>
      </c>
      <c r="C77" s="30" t="s">
        <v>324</v>
      </c>
      <c r="D77" s="46" t="s">
        <v>325</v>
      </c>
      <c r="E77" s="30" t="s">
        <v>326</v>
      </c>
      <c r="F77" s="30" t="s">
        <v>326</v>
      </c>
      <c r="G77" s="30" t="n">
        <v>24354088</v>
      </c>
      <c r="H77" s="29" t="s">
        <v>327</v>
      </c>
      <c r="I77" s="28" t="n">
        <v>15</v>
      </c>
      <c r="J77" s="28" t="n">
        <f aca="false">I77/100*40</f>
        <v>6</v>
      </c>
      <c r="K77" s="28" t="n">
        <v>15</v>
      </c>
      <c r="L77" s="28" t="n">
        <f aca="false">K77/100*40</f>
        <v>6</v>
      </c>
      <c r="M77" s="28" t="n">
        <v>40</v>
      </c>
      <c r="N77" s="28" t="n">
        <f aca="false">M77/100*40</f>
        <v>16</v>
      </c>
      <c r="O77" s="28" t="n">
        <v>30</v>
      </c>
      <c r="P77" s="28" t="n">
        <f aca="false">O77/100*60</f>
        <v>18</v>
      </c>
      <c r="Q77" s="28" t="n">
        <v>30</v>
      </c>
      <c r="R77" s="28" t="n">
        <f aca="false">Q77/100*60</f>
        <v>18</v>
      </c>
      <c r="S77" s="28" t="n">
        <v>20</v>
      </c>
      <c r="T77" s="28" t="n">
        <f aca="false">S77/100*60</f>
        <v>12</v>
      </c>
      <c r="U77" s="28" t="n">
        <f aca="false">J77+L77+N77+P77+R77+T77</f>
        <v>76</v>
      </c>
      <c r="V77" s="47"/>
      <c r="W77" s="47"/>
      <c r="X77" s="28" t="n">
        <f aca="false">+V77+W77</f>
        <v>0</v>
      </c>
      <c r="Y77" s="28" t="n">
        <v>0</v>
      </c>
      <c r="Z77" s="28" t="n">
        <f aca="false">Y77+X77+U77</f>
        <v>76</v>
      </c>
      <c r="AA77" s="32" t="n">
        <v>400370</v>
      </c>
      <c r="AB77" s="32" t="n">
        <v>400370</v>
      </c>
      <c r="AC77" s="32" t="n">
        <f aca="false">AA77/2</f>
        <v>200185</v>
      </c>
      <c r="AD77" s="55"/>
      <c r="AE77" s="55"/>
      <c r="AF77" s="55"/>
      <c r="AG77" s="33" t="n">
        <f aca="false">AK77*0.5</f>
        <v>100000</v>
      </c>
      <c r="AH77" s="33" t="n">
        <f aca="false">AK77*0.35</f>
        <v>70000</v>
      </c>
      <c r="AI77" s="33" t="n">
        <f aca="false">AK77-AG77-AH77</f>
        <v>30000</v>
      </c>
      <c r="AJ77" s="55"/>
      <c r="AK77" s="56" t="n">
        <v>200000</v>
      </c>
      <c r="AL77" s="53" t="str">
        <f aca="false">IF(AC77&gt;200000,"Massimo concedibile in conformità alle previsioni di cui al paragrafo 3.5 del bando.","")</f>
        <v>Massimo concedibile in conformità alle previsioni di cui al paragrafo 3.5 del bando.</v>
      </c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</row>
    <row r="78" customFormat="false" ht="38.25" hidden="false" customHeight="true" outlineLevel="0" collapsed="false">
      <c r="A78" s="28" t="n">
        <v>161</v>
      </c>
      <c r="B78" s="29" t="n">
        <v>63428</v>
      </c>
      <c r="C78" s="30" t="s">
        <v>328</v>
      </c>
      <c r="D78" s="46" t="s">
        <v>329</v>
      </c>
      <c r="E78" s="30" t="s">
        <v>330</v>
      </c>
      <c r="F78" s="30" t="s">
        <v>330</v>
      </c>
      <c r="G78" s="30" t="n">
        <v>24355274</v>
      </c>
      <c r="H78" s="29" t="s">
        <v>331</v>
      </c>
      <c r="I78" s="28" t="n">
        <v>15</v>
      </c>
      <c r="J78" s="28" t="n">
        <f aca="false">I78/100*40</f>
        <v>6</v>
      </c>
      <c r="K78" s="28" t="n">
        <v>30</v>
      </c>
      <c r="L78" s="28" t="n">
        <f aca="false">K78/100*40</f>
        <v>12</v>
      </c>
      <c r="M78" s="28" t="n">
        <v>40</v>
      </c>
      <c r="N78" s="28" t="n">
        <f aca="false">M78/100*40</f>
        <v>16</v>
      </c>
      <c r="O78" s="28" t="n">
        <v>20</v>
      </c>
      <c r="P78" s="28" t="n">
        <f aca="false">O78/100*60</f>
        <v>12</v>
      </c>
      <c r="Q78" s="28" t="n">
        <v>30</v>
      </c>
      <c r="R78" s="28" t="n">
        <f aca="false">Q78/100*60</f>
        <v>18</v>
      </c>
      <c r="S78" s="28" t="n">
        <v>20</v>
      </c>
      <c r="T78" s="28" t="n">
        <f aca="false">S78/100*60</f>
        <v>12</v>
      </c>
      <c r="U78" s="28" t="n">
        <f aca="false">J78+L78+N78+P78+R78+T78</f>
        <v>76</v>
      </c>
      <c r="V78" s="47"/>
      <c r="W78" s="47"/>
      <c r="X78" s="28" t="n">
        <f aca="false">+V78+W78</f>
        <v>0</v>
      </c>
      <c r="Y78" s="28" t="n">
        <v>0</v>
      </c>
      <c r="Z78" s="28" t="n">
        <f aca="false">Y78+X78+U78</f>
        <v>76</v>
      </c>
      <c r="AA78" s="32" t="n">
        <v>124366.86</v>
      </c>
      <c r="AB78" s="32" t="n">
        <v>124366.86</v>
      </c>
      <c r="AC78" s="32" t="n">
        <f aca="false">AA78/2</f>
        <v>62183.43</v>
      </c>
      <c r="AD78" s="55"/>
      <c r="AE78" s="55"/>
      <c r="AF78" s="55"/>
      <c r="AG78" s="33" t="n">
        <f aca="false">AK78*0.5</f>
        <v>31091.715</v>
      </c>
      <c r="AH78" s="33" t="n">
        <f aca="false">AK78*0.35</f>
        <v>21764.2005</v>
      </c>
      <c r="AI78" s="33" t="n">
        <f aca="false">AK78-AG78-AH78</f>
        <v>9327.5145</v>
      </c>
      <c r="AJ78" s="55"/>
      <c r="AK78" s="32" t="n">
        <v>62183.43</v>
      </c>
      <c r="AL78" s="53" t="str">
        <f aca="false">IF(AC78&gt;200000,"Massimo concedibile in conformità alle previsioni di cui al paragrafo 3.5 del bando.","")</f>
        <v/>
      </c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</row>
    <row r="79" customFormat="false" ht="38.25" hidden="false" customHeight="true" outlineLevel="0" collapsed="false">
      <c r="A79" s="28" t="n">
        <v>162</v>
      </c>
      <c r="B79" s="29" t="n">
        <v>63514</v>
      </c>
      <c r="C79" s="30" t="s">
        <v>332</v>
      </c>
      <c r="D79" s="46" t="s">
        <v>333</v>
      </c>
      <c r="E79" s="30" t="s">
        <v>334</v>
      </c>
      <c r="F79" s="30" t="s">
        <v>334</v>
      </c>
      <c r="G79" s="30" t="n">
        <v>24355423</v>
      </c>
      <c r="H79" s="29" t="s">
        <v>335</v>
      </c>
      <c r="I79" s="28" t="n">
        <v>30</v>
      </c>
      <c r="J79" s="28" t="n">
        <f aca="false">I79/100*40</f>
        <v>12</v>
      </c>
      <c r="K79" s="28" t="n">
        <v>15</v>
      </c>
      <c r="L79" s="28" t="n">
        <f aca="false">K79/100*40</f>
        <v>6</v>
      </c>
      <c r="M79" s="28" t="n">
        <v>40</v>
      </c>
      <c r="N79" s="28" t="n">
        <f aca="false">M79/100*40</f>
        <v>16</v>
      </c>
      <c r="O79" s="28" t="n">
        <v>20</v>
      </c>
      <c r="P79" s="28" t="n">
        <f aca="false">O79/100*60</f>
        <v>12</v>
      </c>
      <c r="Q79" s="28" t="n">
        <v>30</v>
      </c>
      <c r="R79" s="28" t="n">
        <f aca="false">Q79/100*60</f>
        <v>18</v>
      </c>
      <c r="S79" s="28" t="n">
        <v>20</v>
      </c>
      <c r="T79" s="28" t="n">
        <f aca="false">S79/100*60</f>
        <v>12</v>
      </c>
      <c r="U79" s="28" t="n">
        <f aca="false">J79+L79+N79+P79+R79+T79</f>
        <v>76</v>
      </c>
      <c r="V79" s="47"/>
      <c r="W79" s="47"/>
      <c r="X79" s="28" t="n">
        <f aca="false">+V79+W79</f>
        <v>0</v>
      </c>
      <c r="Y79" s="28" t="n">
        <v>0</v>
      </c>
      <c r="Z79" s="28" t="n">
        <f aca="false">Y79+X79+U79</f>
        <v>76</v>
      </c>
      <c r="AA79" s="32" t="n">
        <v>390003.4</v>
      </c>
      <c r="AB79" s="32" t="n">
        <v>390003.4</v>
      </c>
      <c r="AC79" s="32" t="n">
        <f aca="false">AA79/2</f>
        <v>195001.7</v>
      </c>
      <c r="AD79" s="55"/>
      <c r="AE79" s="55"/>
      <c r="AF79" s="55"/>
      <c r="AG79" s="33" t="n">
        <f aca="false">AK79*0.5</f>
        <v>97500.85</v>
      </c>
      <c r="AH79" s="33" t="n">
        <f aca="false">AK79*0.35</f>
        <v>68250.595</v>
      </c>
      <c r="AI79" s="33" t="n">
        <f aca="false">AK79-AG79-AH79</f>
        <v>29250.255</v>
      </c>
      <c r="AJ79" s="55"/>
      <c r="AK79" s="32" t="n">
        <v>195001.7</v>
      </c>
      <c r="AL79" s="53" t="str">
        <f aca="false">IF(AC79&gt;200000,"Massimo concedibile in conformità alle previsioni di cui al paragrafo 3.5 del bando.","")</f>
        <v/>
      </c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</row>
    <row r="80" customFormat="false" ht="38.25" hidden="false" customHeight="true" outlineLevel="0" collapsed="false">
      <c r="AK80" s="57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</row>
    <row r="81" customFormat="false" ht="38.25" hidden="false" customHeight="true" outlineLevel="0" collapsed="false">
      <c r="F81" s="58"/>
      <c r="G81" s="58"/>
      <c r="AD81" s="59"/>
      <c r="AE81" s="59"/>
      <c r="AF81" s="59"/>
      <c r="AG81" s="59"/>
      <c r="AH81" s="59"/>
      <c r="AI81" s="59"/>
      <c r="AJ81" s="59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</row>
    <row r="82" customFormat="false" ht="38.25" hidden="false" customHeight="true" outlineLevel="0" collapsed="false"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</row>
    <row r="83" customFormat="false" ht="38.25" hidden="false" customHeight="true" outlineLevel="0" collapsed="false"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</row>
    <row r="84" customFormat="false" ht="38.25" hidden="false" customHeight="true" outlineLevel="0" collapsed="false">
      <c r="AJ84" s="60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</row>
    <row r="85" customFormat="false" ht="38.25" hidden="false" customHeight="true" outlineLevel="0" collapsed="false">
      <c r="E85" s="58" t="n">
        <v>24353194</v>
      </c>
      <c r="F85" s="58"/>
      <c r="AJ85" s="60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</row>
    <row r="86" customFormat="false" ht="38.25" hidden="false" customHeight="true" outlineLevel="0" collapsed="false">
      <c r="AJ86" s="60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</row>
    <row r="87" customFormat="false" ht="38.25" hidden="false" customHeight="true" outlineLevel="0" collapsed="false"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</row>
  </sheetData>
  <mergeCells count="30">
    <mergeCell ref="A1:C2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S1:S3"/>
    <mergeCell ref="T1:T3"/>
    <mergeCell ref="U1:U3"/>
    <mergeCell ref="V1:W2"/>
    <mergeCell ref="X1:X2"/>
    <mergeCell ref="Y1:Y2"/>
    <mergeCell ref="Z1:Z3"/>
    <mergeCell ref="AA1:AA3"/>
    <mergeCell ref="AC1:AC3"/>
    <mergeCell ref="AD1:AF1"/>
    <mergeCell ref="AG1:AI1"/>
    <mergeCell ref="AJ1:AJ3"/>
    <mergeCell ref="AK1:AK3"/>
    <mergeCell ref="AD2:AD3"/>
    <mergeCell ref="AE2:AE3"/>
    <mergeCell ref="AF2:AF3"/>
    <mergeCell ref="AG2:AG3"/>
    <mergeCell ref="AH2:AH3"/>
    <mergeCell ref="AI2:AI3"/>
  </mergeCells>
  <conditionalFormatting sqref="AL8">
    <cfRule type="cellIs" priority="2" operator="greaterThan" aboveAverage="0" equalAverage="0" bottom="0" percent="0" rank="0" text="" dxfId="0">
      <formula>200000</formula>
    </cfRule>
  </conditionalFormatting>
  <conditionalFormatting sqref="AK4:AK79">
    <cfRule type="cellIs" priority="3" operator="greaterThan" aboveAverage="0" equalAverage="0" bottom="0" percent="0" rank="0" text="" dxfId="1">
      <formula>200000</formula>
    </cfRule>
  </conditionalFormatting>
  <conditionalFormatting sqref="AC6:AC79">
    <cfRule type="cellIs" priority="4" operator="greaterThan" aboveAverage="0" equalAverage="0" bottom="0" percent="0" rank="0" text="" dxfId="2">
      <formula>200000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Andrea Rossi</dc:creator>
  <dc:description/>
  <dc:language>it-IT</dc:language>
  <cp:lastModifiedBy>Simonetta  Biagioli</cp:lastModifiedBy>
  <cp:lastPrinted>2025-04-14T08:52:42Z</cp:lastPrinted>
  <dcterms:modified xsi:type="dcterms:W3CDTF">2025-05-29T16:25:30Z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