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DUATORIA" sheetId="1" state="visible" r:id="rId3"/>
  </sheets>
  <definedNames>
    <definedName function="false" hidden="false" localSheetId="0" name="_xlnm.Print_Area" vbProcedure="false">GRADUATORIA!$C$3:$AA$35</definedName>
    <definedName function="false" hidden="true" localSheetId="0" name="_xlnm._FilterDatabase" vbProcedure="false">GRADUATORIA!$B$3:$AA$36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<sst xmlns="http://schemas.openxmlformats.org/spreadsheetml/2006/main" count="447" uniqueCount="181">
  <si>
    <t xml:space="preserve">ALLEGATO A
Graduatoria MISURA B – INDUSTRIA – secondo scorrimento</t>
  </si>
  <si>
    <t xml:space="preserve">ANNUALITA' 2024</t>
  </si>
  <si>
    <t xml:space="preserve">ANNUALITA' 2025</t>
  </si>
  <si>
    <t xml:space="preserve">N. PROGR.</t>
  </si>
  <si>
    <t xml:space="preserve">ID_PROGETTO</t>
  </si>
  <si>
    <t xml:space="preserve">RAGIONE_SOCIALE</t>
  </si>
  <si>
    <t xml:space="preserve">INDIRIZZO SEDE LEGALE</t>
  </si>
  <si>
    <t xml:space="preserve">COMUNE</t>
  </si>
  <si>
    <t xml:space="preserve">P.IVA</t>
  </si>
  <si>
    <t xml:space="preserve">PROV.</t>
  </si>
  <si>
    <t xml:space="preserve">Sede investimento</t>
  </si>
  <si>
    <t xml:space="preserve">Provincia</t>
  </si>
  <si>
    <t xml:space="preserve">Qualità della proposta progettuale
(chiarezza nell’individuazione degli obiettivi e coerenza degli investimenti)</t>
  </si>
  <si>
    <t xml:space="preserve">PUNTEGGIO PONDERATO
(40)</t>
  </si>
  <si>
    <t xml:space="preserve">Grado di cantierabilità e realizzabilità del progetto</t>
  </si>
  <si>
    <t xml:space="preserve">Impatto sull’innovazione di processo, sulla qualità e sicurezza del lavoro, sull’impatto energetico- ambientale e idrico</t>
  </si>
  <si>
    <t xml:space="preserve">PUNTEGGIO PONDERATO
(60)</t>
  </si>
  <si>
    <t xml:space="preserve">Rilevanza tecnologica e innovativa del progetto</t>
  </si>
  <si>
    <t xml:space="preserve">Congruità e pertinenza dei costi esposti rispetto agli obiettivi progettuali, al piano di lavoro</t>
  </si>
  <si>
    <t xml:space="preserve">Sostenibilità economico-finanziaria del progetto</t>
  </si>
  <si>
    <t xml:space="preserve">TOTALE PUNTEGGIO PONDERATO </t>
  </si>
  <si>
    <t xml:space="preserve">Rilevanza della componente femminile e giovanile </t>
  </si>
  <si>
    <t xml:space="preserve">Sostenibilità e inclusione </t>
  </si>
  <si>
    <t xml:space="preserve">TOTALE PUNTEGGIO PONDERATO CON PREMIALITA'</t>
  </si>
  <si>
    <t xml:space="preserve"> progetto sviluppato in un comune sotto i 5000 abitanti</t>
  </si>
  <si>
    <t xml:space="preserve">progetto sviluppato in un borgo </t>
  </si>
  <si>
    <t xml:space="preserve">COSTO
INVESTIMENTO</t>
  </si>
  <si>
    <t xml:space="preserve">CONTRIBUTO
RICHIESTO</t>
  </si>
  <si>
    <t xml:space="preserve">CONTRIBUTO CONCESSO
QUOTA UE
(capitolo 2140520190)</t>
  </si>
  <si>
    <t xml:space="preserve">CONTRIBUTO CONCESSO
QUOTA STATO
(capitolo 2140520191)</t>
  </si>
  <si>
    <t xml:space="preserve">CONTRIBUTO CONCESSO
QUOTA REGIONE
(capitolo 2140520193)</t>
  </si>
  <si>
    <t xml:space="preserve">CONTRIBUTO CONCESSO
QUOTA REGIONE
(capitolo 2140520258)</t>
  </si>
  <si>
    <t xml:space="preserve">CONCESSO NEL 2024</t>
  </si>
  <si>
    <t xml:space="preserve">CONCESSO NEL 2025</t>
  </si>
  <si>
    <t xml:space="preserve">CONTRIBUTO TOTALE
CONCESSO</t>
  </si>
  <si>
    <t xml:space="preserve">GE.FIM S.R.L.</t>
  </si>
  <si>
    <t xml:space="preserve">VIA DEL PIANO, 95</t>
  </si>
  <si>
    <t xml:space="preserve">VALLEFOGLIA</t>
  </si>
  <si>
    <t xml:space="preserve">02549960413</t>
  </si>
  <si>
    <t xml:space="preserve">PU</t>
  </si>
  <si>
    <t xml:space="preserve">TRECASTELLI</t>
  </si>
  <si>
    <t xml:space="preserve">AN</t>
  </si>
  <si>
    <t xml:space="preserve">No</t>
  </si>
  <si>
    <t xml:space="preserve">-</t>
  </si>
  <si>
    <t xml:space="preserve">UNIVEL MANAGEMENT COMPANY SRL</t>
  </si>
  <si>
    <t xml:space="preserve">VIA O. PIGINI, 29</t>
  </si>
  <si>
    <t xml:space="preserve">CASTELFIDARDO</t>
  </si>
  <si>
    <t xml:space="preserve">01488750421</t>
  </si>
  <si>
    <t xml:space="preserve">IL PANARO FOOD S.R.L.</t>
  </si>
  <si>
    <t xml:space="preserve">VIA MAZZACCHERA, 7</t>
  </si>
  <si>
    <t xml:space="preserve">URBINO</t>
  </si>
  <si>
    <t xml:space="preserve">02612710414</t>
  </si>
  <si>
    <t xml:space="preserve">Si</t>
  </si>
  <si>
    <t xml:space="preserve">GREENBOR</t>
  </si>
  <si>
    <t xml:space="preserve">LOC. SANTA MARIA DEL PIANO SNC</t>
  </si>
  <si>
    <t xml:space="preserve">URBANIA</t>
  </si>
  <si>
    <t xml:space="preserve">02728550415</t>
  </si>
  <si>
    <t xml:space="preserve">DOUCAL‘S S.R.L.</t>
  </si>
  <si>
    <t xml:space="preserve">VIA LOMBARDIA, 19/19A</t>
  </si>
  <si>
    <t xml:space="preserve">MONTEGRANARO</t>
  </si>
  <si>
    <t xml:space="preserve">01025590447</t>
  </si>
  <si>
    <t xml:space="preserve">FM</t>
  </si>
  <si>
    <t xml:space="preserve">F.LLI TOSONI INDUSTRIE CALZATURIERE SRL</t>
  </si>
  <si>
    <t xml:space="preserve">VIA BONCORE, 130</t>
  </si>
  <si>
    <t xml:space="preserve">02206360444</t>
  </si>
  <si>
    <t xml:space="preserve">GRIM SRL</t>
  </si>
  <si>
    <t xml:space="preserve">VIA AGOSTINO NOVELLO, 2</t>
  </si>
  <si>
    <t xml:space="preserve">JESI</t>
  </si>
  <si>
    <t xml:space="preserve">02936400429</t>
  </si>
  <si>
    <t xml:space="preserve">MITO S.R.L.</t>
  </si>
  <si>
    <t xml:space="preserve">VIA DEL LAVORO SNC</t>
  </si>
  <si>
    <t xml:space="preserve">TAVULLIA</t>
  </si>
  <si>
    <t xml:space="preserve">01352930414</t>
  </si>
  <si>
    <t xml:space="preserve">SOLARI METALLI SRL</t>
  </si>
  <si>
    <t xml:space="preserve">VIA DELL'AGRICOLTURA, 2</t>
  </si>
  <si>
    <t xml:space="preserve">TERRE ROVERESCHE</t>
  </si>
  <si>
    <t xml:space="preserve">02542430414</t>
  </si>
  <si>
    <t xml:space="preserve">CARTOCETO</t>
  </si>
  <si>
    <t xml:space="preserve">CENTER GOMMA - S.R.L.</t>
  </si>
  <si>
    <t xml:space="preserve">VIA ROMA 261/BIS SNC</t>
  </si>
  <si>
    <t xml:space="preserve">00896920428</t>
  </si>
  <si>
    <t xml:space="preserve">MAIOLATI SPONTINI</t>
  </si>
  <si>
    <t xml:space="preserve">P. BARIGELLI &amp; C SRL</t>
  </si>
  <si>
    <t xml:space="preserve">VIA DEL PODESTA', 8</t>
  </si>
  <si>
    <t xml:space="preserve">CINGOLI</t>
  </si>
  <si>
    <t xml:space="preserve">01994810438</t>
  </si>
  <si>
    <t xml:space="preserve">MC</t>
  </si>
  <si>
    <t xml:space="preserve">SIMAR ARREDAMENTI SRL</t>
  </si>
  <si>
    <t xml:space="preserve">VIA I MAGGIO, 8</t>
  </si>
  <si>
    <t xml:space="preserve">MONTE URANO</t>
  </si>
  <si>
    <t xml:space="preserve">01390800447</t>
  </si>
  <si>
    <t xml:space="preserve">MARIANI S.R.L.</t>
  </si>
  <si>
    <t xml:space="preserve">PIAGGIA DELLA TORRE, 7</t>
  </si>
  <si>
    <t xml:space="preserve">MACERATA</t>
  </si>
  <si>
    <t xml:space="preserve">00082190430</t>
  </si>
  <si>
    <t xml:space="preserve">AT ENGINEERING S.R.L.</t>
  </si>
  <si>
    <t xml:space="preserve">ZONA INDUSTRIALE FORNACI, 6</t>
  </si>
  <si>
    <t xml:space="preserve">SASSOFERRATO</t>
  </si>
  <si>
    <t xml:space="preserve">02637190428</t>
  </si>
  <si>
    <t xml:space="preserve">OFFICINE MECCANICHE ALTA SPECIALIZZAZIONE SPA</t>
  </si>
  <si>
    <t xml:space="preserve">VIA LAURETANA SNC</t>
  </si>
  <si>
    <t xml:space="preserve">NUMANA</t>
  </si>
  <si>
    <t xml:space="preserve">00095880423</t>
  </si>
  <si>
    <t xml:space="preserve">OSIMO</t>
  </si>
  <si>
    <t xml:space="preserve">INOXREAL SRL</t>
  </si>
  <si>
    <t xml:space="preserve">VIA ROMA, 13</t>
  </si>
  <si>
    <t xml:space="preserve">FANO</t>
  </si>
  <si>
    <t xml:space="preserve">02482690415</t>
  </si>
  <si>
    <t xml:space="preserve">MONDOLFO</t>
  </si>
  <si>
    <t xml:space="preserve">CO.GE.IN SRL</t>
  </si>
  <si>
    <t xml:space="preserve">VIALE SACCO E VANZETTI, 46</t>
  </si>
  <si>
    <t xml:space="preserve">ROMA</t>
  </si>
  <si>
    <t xml:space="preserve">02997910605</t>
  </si>
  <si>
    <t xml:space="preserve">RM</t>
  </si>
  <si>
    <t xml:space="preserve">CAMERINO</t>
  </si>
  <si>
    <t xml:space="preserve">ANTICA CUOIERIA GRG SRL</t>
  </si>
  <si>
    <t xml:space="preserve">VIA DELLA TECNOLOGIA, 5</t>
  </si>
  <si>
    <t xml:space="preserve">PORTO SANT'ELPIDIO</t>
  </si>
  <si>
    <t xml:space="preserve">01252650443</t>
  </si>
  <si>
    <t xml:space="preserve">VETROTEC S.R.L.</t>
  </si>
  <si>
    <t xml:space="preserve">VIA MAZZINI, 57</t>
  </si>
  <si>
    <t xml:space="preserve">01105080418</t>
  </si>
  <si>
    <t xml:space="preserve">STEMA S.R.L.</t>
  </si>
  <si>
    <t xml:space="preserve">VIA DEL LAVORO, 4/A</t>
  </si>
  <si>
    <t xml:space="preserve">ANCONA</t>
  </si>
  <si>
    <t xml:space="preserve">02629860426</t>
  </si>
  <si>
    <t xml:space="preserve">FAI TEK S.R.L.</t>
  </si>
  <si>
    <t xml:space="preserve">VIA ORTO AGRARIO, 17</t>
  </si>
  <si>
    <t xml:space="preserve">TERAMO</t>
  </si>
  <si>
    <t xml:space="preserve">01839500673</t>
  </si>
  <si>
    <t xml:space="preserve">TE</t>
  </si>
  <si>
    <t xml:space="preserve">ASCOLI PICENO</t>
  </si>
  <si>
    <t xml:space="preserve">AP</t>
  </si>
  <si>
    <t xml:space="preserve">PARABOLIKA SRL</t>
  </si>
  <si>
    <t xml:space="preserve">VIA PAOLO BORSELLINO, 7</t>
  </si>
  <si>
    <t xml:space="preserve">02733280412</t>
  </si>
  <si>
    <t xml:space="preserve">PESARO</t>
  </si>
  <si>
    <t xml:space="preserve">TREND SERVICE S.R.L.</t>
  </si>
  <si>
    <t xml:space="preserve">VIA MEUCCI, 1</t>
  </si>
  <si>
    <t xml:space="preserve">PORTO SAN GIORGIO</t>
  </si>
  <si>
    <t xml:space="preserve">02325260442</t>
  </si>
  <si>
    <t xml:space="preserve">MONTE SAN PIETRANGELI</t>
  </si>
  <si>
    <t xml:space="preserve">MASSIMO CONCEBILE CONFORMEMENTE ALLE PREVISIONI DI CUI AL PARAGRAFO 3.5 DELL'AVVISO PUBBLICO</t>
  </si>
  <si>
    <t xml:space="preserve">ELION S.R.L.</t>
  </si>
  <si>
    <t xml:space="preserve">VIA DEGLI ABETI, 346</t>
  </si>
  <si>
    <t xml:space="preserve">02671350417</t>
  </si>
  <si>
    <t xml:space="preserve">ERAYA SRL</t>
  </si>
  <si>
    <t xml:space="preserve">VIA DELL`ARCOVEGGIO, 49/5</t>
  </si>
  <si>
    <t xml:space="preserve">BOLOGNA</t>
  </si>
  <si>
    <t xml:space="preserve">04059431207</t>
  </si>
  <si>
    <t xml:space="preserve">BO</t>
  </si>
  <si>
    <t xml:space="preserve">MASSIMO CONCEDIBILE IN RAGIONE DELL'ESAURIMENTO DEL PLAFOND DE MINIMIS</t>
  </si>
  <si>
    <t xml:space="preserve">MANDOLINI S.R.L.</t>
  </si>
  <si>
    <t xml:space="preserve">STRADA PROVINCIALE CORINALDESE 109/2-3</t>
  </si>
  <si>
    <t xml:space="preserve">SENIGALLIA</t>
  </si>
  <si>
    <t xml:space="preserve">02091750428</t>
  </si>
  <si>
    <t xml:space="preserve">SANTINI GROUP SRL</t>
  </si>
  <si>
    <t xml:space="preserve">VIA VELLUTI, 100</t>
  </si>
  <si>
    <t xml:space="preserve">01922360431</t>
  </si>
  <si>
    <t xml:space="preserve">CIVITANOVA MARCHE</t>
  </si>
  <si>
    <t xml:space="preserve">PUNWARE ITALIA S.R.L.</t>
  </si>
  <si>
    <t xml:space="preserve">VIA ENRICO FERMI, 19</t>
  </si>
  <si>
    <t xml:space="preserve">POLLENZA</t>
  </si>
  <si>
    <t xml:space="preserve">02109570438</t>
  </si>
  <si>
    <t xml:space="preserve">ALPHA YATCHS S.R.L.</t>
  </si>
  <si>
    <t xml:space="preserve">VIALE FRATELLI ROSSELLI, 46</t>
  </si>
  <si>
    <t xml:space="preserve">02774010413</t>
  </si>
  <si>
    <t xml:space="preserve">GGG SRL</t>
  </si>
  <si>
    <t xml:space="preserve">VIA AMEDEO MODIGLIANI, 23</t>
  </si>
  <si>
    <t xml:space="preserve">02924460427</t>
  </si>
  <si>
    <t xml:space="preserve">FABRIANO</t>
  </si>
  <si>
    <t xml:space="preserve">RED SRL</t>
  </si>
  <si>
    <t xml:space="preserve">VIA VIII MARZO, 9</t>
  </si>
  <si>
    <t xml:space="preserve">04596500266</t>
  </si>
  <si>
    <t xml:space="preserve">MONTECASSIANO</t>
  </si>
  <si>
    <t xml:space="preserve">CRYPTOSMART SPA</t>
  </si>
  <si>
    <t xml:space="preserve">STRADA CANNETO SANT`ANGELO, 5</t>
  </si>
  <si>
    <t xml:space="preserve">PERUGIA</t>
  </si>
  <si>
    <t xml:space="preserve">03775010543</t>
  </si>
  <si>
    <t xml:space="preserve">PG</t>
  </si>
  <si>
    <t xml:space="preserve"> NON AMMISSIBILE per PUNTEGGIO INSUFFICIENTE (&lt; A 50 PUNTI) come da paragrafo 5.1 del bando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</si>
</sst>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€&quot;"/>
    <numFmt numFmtId="166" formatCode="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1"/>
      <color theme="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i val="true"/>
      <sz val="11"/>
      <color theme="1"/>
      <name val="Calibri"/>
      <family val="2"/>
      <charset val="1"/>
    </font>
    <font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1" tint="0.4999"/>
        <bgColor rgb="FF969696"/>
      </patternFill>
    </fill>
    <fill>
      <patternFill patternType="solid">
        <fgColor theme="2" tint="-0.1"/>
        <bgColor rgb="FFBDD7EE"/>
      </patternFill>
    </fill>
    <fill>
      <patternFill patternType="solid">
        <fgColor theme="4" tint="0.5999"/>
        <bgColor rgb="FFD0CECE"/>
      </patternFill>
    </fill>
    <fill>
      <patternFill patternType="solid">
        <fgColor rgb="FF92D050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theme="9" tint="0.5999"/>
        <bgColor rgb="FFD0CECE"/>
      </patternFill>
    </fill>
    <fill>
      <patternFill patternType="solid">
        <fgColor theme="9" tint="0.3999"/>
        <bgColor rgb="FFC5E0B4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7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7" borderId="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7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7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7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8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7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8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7" borderId="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7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8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7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6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ill>
        <patternFill patternType="solid">
          <fgColor rgb="FFC5E0B4"/>
          <bgColor rgb="FF000000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A9D18E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3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3" ySplit="3" topLeftCell="D4" activePane="bottomRight" state="frozen"/>
      <selection pane="topLeft" activeCell="A1" activeCellId="0" sqref="A1"/>
      <selection pane="topRight" activeCell="D1" activeCellId="0" sqref="D1"/>
      <selection pane="bottomLeft" activeCell="A4" activeCellId="0" sqref="A4"/>
      <selection pane="bottomRight" activeCell="A1" activeCellId="0" sqref="A1"/>
    </sheetView>
  </sheetViews>
  <sheetFormatPr defaultColWidth="16.4453125" defaultRowHeight="14.25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34"/>
    <col collapsed="false" customWidth="true" hidden="false" outlineLevel="0" max="3" min="3" style="0" width="28.11"/>
    <col collapsed="false" customWidth="true" hidden="false" outlineLevel="0" max="4" min="4" style="0" width="41"/>
    <col collapsed="false" customWidth="true" hidden="false" outlineLevel="0" max="5" min="5" style="0" width="19.21"/>
    <col collapsed="false" customWidth="true" hidden="false" outlineLevel="0" max="6" min="6" style="0" width="14.78"/>
    <col collapsed="false" customWidth="true" hidden="false" outlineLevel="0" max="7" min="7" style="1" width="8.56"/>
    <col collapsed="false" customWidth="true" hidden="false" outlineLevel="0" max="8" min="8" style="0" width="23.56"/>
    <col collapsed="false" customWidth="true" hidden="false" outlineLevel="0" max="9" min="9" style="0" width="8.56"/>
    <col collapsed="false" customWidth="true" hidden="false" outlineLevel="0" max="10" min="10" style="0" width="18.44"/>
    <col collapsed="false" customWidth="true" hidden="false" outlineLevel="0" max="11" min="11" style="0" width="7.44"/>
    <col collapsed="false" customWidth="true" hidden="false" outlineLevel="0" max="13" min="13" style="0" width="8.56"/>
    <col collapsed="false" customWidth="true" hidden="false" outlineLevel="0" max="15" min="15" style="0" width="9.44"/>
    <col collapsed="false" customWidth="true" hidden="false" outlineLevel="0" max="17" min="17" style="0" width="10.56"/>
    <col collapsed="false" customWidth="true" hidden="false" outlineLevel="0" max="19" min="19" style="0" width="8.88"/>
    <col collapsed="false" customWidth="true" hidden="false" outlineLevel="0" max="21" min="21" style="0" width="9.88"/>
    <col collapsed="false" customWidth="true" hidden="false" outlineLevel="0" max="23" min="23" style="0" width="15.56"/>
    <col collapsed="false" customWidth="true" hidden="false" outlineLevel="0" max="24" min="24" style="2" width="16.11"/>
    <col collapsed="false" customWidth="true" hidden="false" outlineLevel="0" max="25" min="25" style="0" width="15.33"/>
    <col collapsed="false" customWidth="false" hidden="false" outlineLevel="0" max="27" min="26" style="1" width="16.44"/>
    <col collapsed="false" customWidth="true" hidden="false" outlineLevel="0" max="28" min="28" style="3" width="18.56"/>
    <col collapsed="false" customWidth="true" hidden="false" outlineLevel="0" max="29" min="29" style="4" width="17.11"/>
    <col collapsed="false" customWidth="true" hidden="false" outlineLevel="0" max="33" min="33" style="0" width="14.56"/>
    <col collapsed="false" customWidth="true" hidden="false" outlineLevel="0" max="34" min="34" style="0" width="13"/>
    <col collapsed="false" customWidth="true" hidden="false" outlineLevel="0" max="35" min="35" style="0" width="14"/>
    <col collapsed="false" customWidth="true" hidden="false" outlineLevel="0" max="36" min="36" style="0" width="14.44"/>
    <col collapsed="false" customWidth="true" hidden="false" outlineLevel="0" max="39" min="39" style="0" width="93.11"/>
  </cols>
  <sheetData>
    <row r="1" customFormat="false" ht="69.75" hidden="false" customHeight="true" outlineLevel="0" collapsed="false">
      <c r="A1" s="5" t="s">
        <v>0</v>
      </c>
      <c r="B1" s="5"/>
      <c r="C1" s="5"/>
    </row>
    <row r="2" customFormat="false" ht="14.25" hidden="false" customHeight="true" outlineLevel="0" collapsed="false">
      <c r="AD2" s="6" t="s">
        <v>1</v>
      </c>
      <c r="AE2" s="6"/>
      <c r="AF2" s="6"/>
      <c r="AG2" s="7" t="s">
        <v>2</v>
      </c>
      <c r="AH2" s="7"/>
      <c r="AI2" s="7"/>
      <c r="AJ2" s="8"/>
      <c r="AK2" s="8"/>
    </row>
    <row r="3" s="21" customFormat="true" ht="84.75" hidden="false" customHeight="true" outlineLevel="0" collapsed="false">
      <c r="A3" s="9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12" t="s">
        <v>13</v>
      </c>
      <c r="L3" s="11" t="s">
        <v>14</v>
      </c>
      <c r="M3" s="12" t="s">
        <v>13</v>
      </c>
      <c r="N3" s="11" t="s">
        <v>15</v>
      </c>
      <c r="O3" s="12" t="s">
        <v>16</v>
      </c>
      <c r="P3" s="11" t="s">
        <v>17</v>
      </c>
      <c r="Q3" s="12" t="s">
        <v>16</v>
      </c>
      <c r="R3" s="11" t="s">
        <v>18</v>
      </c>
      <c r="S3" s="12" t="s">
        <v>16</v>
      </c>
      <c r="T3" s="11" t="s">
        <v>19</v>
      </c>
      <c r="U3" s="12" t="s">
        <v>13</v>
      </c>
      <c r="V3" s="13" t="s">
        <v>20</v>
      </c>
      <c r="W3" s="13" t="s">
        <v>21</v>
      </c>
      <c r="X3" s="13" t="s">
        <v>22</v>
      </c>
      <c r="Y3" s="14" t="s">
        <v>23</v>
      </c>
      <c r="Z3" s="13" t="s">
        <v>24</v>
      </c>
      <c r="AA3" s="13" t="s">
        <v>25</v>
      </c>
      <c r="AB3" s="15" t="s">
        <v>26</v>
      </c>
      <c r="AC3" s="16" t="s">
        <v>27</v>
      </c>
      <c r="AD3" s="17" t="s">
        <v>28</v>
      </c>
      <c r="AE3" s="13" t="s">
        <v>29</v>
      </c>
      <c r="AF3" s="18" t="s">
        <v>30</v>
      </c>
      <c r="AG3" s="17" t="s">
        <v>28</v>
      </c>
      <c r="AH3" s="13" t="s">
        <v>29</v>
      </c>
      <c r="AI3" s="18" t="s">
        <v>31</v>
      </c>
      <c r="AJ3" s="19" t="s">
        <v>32</v>
      </c>
      <c r="AK3" s="19" t="s">
        <v>33</v>
      </c>
      <c r="AL3" s="17" t="s">
        <v>34</v>
      </c>
      <c r="AM3" s="20"/>
    </row>
    <row r="4" customFormat="false" ht="33" hidden="false" customHeight="true" outlineLevel="0" collapsed="false">
      <c r="A4" s="10" t="n">
        <v>1</v>
      </c>
      <c r="B4" s="10" t="n">
        <v>62347</v>
      </c>
      <c r="C4" s="22" t="s">
        <v>35</v>
      </c>
      <c r="D4" s="22" t="s">
        <v>36</v>
      </c>
      <c r="E4" s="22" t="s">
        <v>37</v>
      </c>
      <c r="F4" s="23" t="s">
        <v>38</v>
      </c>
      <c r="G4" s="24" t="s">
        <v>39</v>
      </c>
      <c r="H4" s="25" t="s">
        <v>40</v>
      </c>
      <c r="I4" s="26" t="s">
        <v>41</v>
      </c>
      <c r="J4" s="26" t="n">
        <v>28</v>
      </c>
      <c r="K4" s="27" t="n">
        <f aca="false">J4/100*40</f>
        <v>11.2</v>
      </c>
      <c r="L4" s="26" t="n">
        <v>22.5</v>
      </c>
      <c r="M4" s="27" t="n">
        <f aca="false">L4/100*40</f>
        <v>9</v>
      </c>
      <c r="N4" s="26" t="n">
        <v>40</v>
      </c>
      <c r="O4" s="27" t="n">
        <f aca="false">N4/100*60</f>
        <v>24</v>
      </c>
      <c r="P4" s="26" t="n">
        <v>30.5</v>
      </c>
      <c r="Q4" s="27" t="n">
        <f aca="false">P4/100*60</f>
        <v>18.3</v>
      </c>
      <c r="R4" s="26" t="n">
        <v>18</v>
      </c>
      <c r="S4" s="27" t="n">
        <f aca="false">R4/100*60</f>
        <v>10.8</v>
      </c>
      <c r="T4" s="26" t="n">
        <v>40</v>
      </c>
      <c r="U4" s="27" t="n">
        <f aca="false">T4/100*40</f>
        <v>16</v>
      </c>
      <c r="V4" s="28" t="n">
        <f aca="false">((J4+L4+T4)/100)*40+((N4+P4+R4)/100)*60</f>
        <v>89.3</v>
      </c>
      <c r="W4" s="26" t="n">
        <v>0</v>
      </c>
      <c r="X4" s="26" t="n">
        <v>2.5</v>
      </c>
      <c r="Y4" s="29" t="n">
        <f aca="false">V4+W4+X4</f>
        <v>91.8</v>
      </c>
      <c r="Z4" s="26" t="s">
        <v>42</v>
      </c>
      <c r="AA4" s="26" t="s">
        <v>42</v>
      </c>
      <c r="AB4" s="30" t="n">
        <v>724280.58</v>
      </c>
      <c r="AC4" s="31" t="n">
        <v>144856.12</v>
      </c>
      <c r="AD4" s="32" t="n">
        <v>72428.06</v>
      </c>
      <c r="AE4" s="33" t="n">
        <v>50699.64</v>
      </c>
      <c r="AF4" s="34" t="n">
        <v>21728.42</v>
      </c>
      <c r="AG4" s="35" t="s">
        <v>43</v>
      </c>
      <c r="AH4" s="36" t="s">
        <v>43</v>
      </c>
      <c r="AI4" s="37" t="s">
        <v>43</v>
      </c>
      <c r="AJ4" s="38" t="n">
        <v>144856.12</v>
      </c>
      <c r="AK4" s="39" t="s">
        <v>43</v>
      </c>
      <c r="AL4" s="40" t="n">
        <f aca="false">AD4+AE4+AF4</f>
        <v>144856.12</v>
      </c>
      <c r="AM4" s="41"/>
      <c r="AN4" s="42"/>
      <c r="AO4" s="42"/>
    </row>
    <row r="5" customFormat="false" ht="28.5" hidden="false" customHeight="true" outlineLevel="0" collapsed="false">
      <c r="A5" s="10" t="n">
        <v>2</v>
      </c>
      <c r="B5" s="10" t="n">
        <v>63442</v>
      </c>
      <c r="C5" s="22" t="s">
        <v>44</v>
      </c>
      <c r="D5" s="22" t="s">
        <v>45</v>
      </c>
      <c r="E5" s="22" t="s">
        <v>46</v>
      </c>
      <c r="F5" s="23" t="s">
        <v>47</v>
      </c>
      <c r="G5" s="24" t="s">
        <v>41</v>
      </c>
      <c r="H5" s="25" t="s">
        <v>46</v>
      </c>
      <c r="I5" s="26" t="s">
        <v>41</v>
      </c>
      <c r="J5" s="26" t="n">
        <v>24</v>
      </c>
      <c r="K5" s="27" t="n">
        <f aca="false">J5/100*40</f>
        <v>9.6</v>
      </c>
      <c r="L5" s="26" t="n">
        <v>30</v>
      </c>
      <c r="M5" s="27" t="n">
        <f aca="false">L5/100*40</f>
        <v>12</v>
      </c>
      <c r="N5" s="26" t="n">
        <v>31</v>
      </c>
      <c r="O5" s="27" t="n">
        <f aca="false">N5/100*60</f>
        <v>18.6</v>
      </c>
      <c r="P5" s="26" t="n">
        <v>30.5</v>
      </c>
      <c r="Q5" s="27" t="n">
        <f aca="false">P5/100*60</f>
        <v>18.3</v>
      </c>
      <c r="R5" s="26" t="n">
        <v>19</v>
      </c>
      <c r="S5" s="27" t="n">
        <f aca="false">R5/100*60</f>
        <v>11.4</v>
      </c>
      <c r="T5" s="26" t="n">
        <v>40</v>
      </c>
      <c r="U5" s="27" t="n">
        <f aca="false">T5/100*40</f>
        <v>16</v>
      </c>
      <c r="V5" s="28" t="n">
        <f aca="false">((J5+L5+T5)/100)*40+((N5+P5+R5)/100)*60</f>
        <v>85.9</v>
      </c>
      <c r="W5" s="26" t="n">
        <v>0</v>
      </c>
      <c r="X5" s="26" t="n">
        <v>2.5</v>
      </c>
      <c r="Y5" s="29" t="n">
        <f aca="false">V5+W5+X5</f>
        <v>88.4</v>
      </c>
      <c r="Z5" s="26" t="s">
        <v>42</v>
      </c>
      <c r="AA5" s="26" t="s">
        <v>42</v>
      </c>
      <c r="AB5" s="30" t="n">
        <v>1682496.74</v>
      </c>
      <c r="AC5" s="31" t="n">
        <v>300000</v>
      </c>
      <c r="AD5" s="32" t="n">
        <v>150000</v>
      </c>
      <c r="AE5" s="33" t="n">
        <v>105000</v>
      </c>
      <c r="AF5" s="34" t="n">
        <v>45000</v>
      </c>
      <c r="AG5" s="35" t="s">
        <v>43</v>
      </c>
      <c r="AH5" s="36" t="s">
        <v>43</v>
      </c>
      <c r="AI5" s="37" t="s">
        <v>43</v>
      </c>
      <c r="AJ5" s="38" t="n">
        <v>300000</v>
      </c>
      <c r="AK5" s="39" t="s">
        <v>43</v>
      </c>
      <c r="AL5" s="40" t="n">
        <f aca="false">AD5+AE5+AF5</f>
        <v>300000</v>
      </c>
      <c r="AM5" s="41"/>
      <c r="AN5" s="42"/>
      <c r="AO5" s="42"/>
    </row>
    <row r="6" customFormat="false" ht="14.25" hidden="false" customHeight="false" outlineLevel="0" collapsed="false">
      <c r="A6" s="10" t="n">
        <v>3</v>
      </c>
      <c r="B6" s="10" t="n">
        <v>63103</v>
      </c>
      <c r="C6" s="22" t="s">
        <v>48</v>
      </c>
      <c r="D6" s="22" t="s">
        <v>49</v>
      </c>
      <c r="E6" s="22" t="s">
        <v>50</v>
      </c>
      <c r="F6" s="23" t="s">
        <v>51</v>
      </c>
      <c r="G6" s="24" t="s">
        <v>39</v>
      </c>
      <c r="H6" s="25" t="s">
        <v>50</v>
      </c>
      <c r="I6" s="26" t="s">
        <v>39</v>
      </c>
      <c r="J6" s="26" t="n">
        <v>22</v>
      </c>
      <c r="K6" s="27" t="n">
        <f aca="false">J6/100*40</f>
        <v>8.8</v>
      </c>
      <c r="L6" s="26" t="n">
        <v>25</v>
      </c>
      <c r="M6" s="27" t="n">
        <f aca="false">L6/100*40</f>
        <v>10</v>
      </c>
      <c r="N6" s="26" t="n">
        <v>30.5</v>
      </c>
      <c r="O6" s="27" t="n">
        <f aca="false">N6/100*60</f>
        <v>18.3</v>
      </c>
      <c r="P6" s="26" t="n">
        <v>30.5</v>
      </c>
      <c r="Q6" s="27" t="n">
        <f aca="false">P6/100*60</f>
        <v>18.3</v>
      </c>
      <c r="R6" s="26" t="n">
        <v>15.5</v>
      </c>
      <c r="S6" s="27" t="n">
        <f aca="false">R6/100*60</f>
        <v>9.3</v>
      </c>
      <c r="T6" s="26" t="n">
        <v>40</v>
      </c>
      <c r="U6" s="27" t="n">
        <f aca="false">T6/100*40</f>
        <v>16</v>
      </c>
      <c r="V6" s="28" t="n">
        <f aca="false">((J6+L6+T6)/100)*40+((N6+P6+R6)/100)*60</f>
        <v>80.7</v>
      </c>
      <c r="W6" s="26" t="n">
        <v>0</v>
      </c>
      <c r="X6" s="26" t="n">
        <v>2.5</v>
      </c>
      <c r="Y6" s="29" t="n">
        <f aca="false">V6+W6+X6</f>
        <v>83.2</v>
      </c>
      <c r="Z6" s="26" t="s">
        <v>42</v>
      </c>
      <c r="AA6" s="26" t="s">
        <v>52</v>
      </c>
      <c r="AB6" s="30" t="n">
        <v>175287.4</v>
      </c>
      <c r="AC6" s="31" t="n">
        <v>87643.7</v>
      </c>
      <c r="AD6" s="32" t="n">
        <v>43821.85</v>
      </c>
      <c r="AE6" s="33" t="n">
        <v>30675.3</v>
      </c>
      <c r="AF6" s="34" t="n">
        <v>13146.55</v>
      </c>
      <c r="AG6" s="35" t="s">
        <v>43</v>
      </c>
      <c r="AH6" s="36" t="s">
        <v>43</v>
      </c>
      <c r="AI6" s="37" t="s">
        <v>43</v>
      </c>
      <c r="AJ6" s="38" t="n">
        <v>87643.7</v>
      </c>
      <c r="AK6" s="39" t="s">
        <v>43</v>
      </c>
      <c r="AL6" s="40" t="n">
        <f aca="false">AD6+AE6+AF6</f>
        <v>87643.7</v>
      </c>
      <c r="AM6" s="43"/>
      <c r="AN6" s="42"/>
      <c r="AO6" s="42"/>
    </row>
    <row r="7" customFormat="false" ht="14.25" hidden="false" customHeight="false" outlineLevel="0" collapsed="false">
      <c r="A7" s="10" t="n">
        <v>4</v>
      </c>
      <c r="B7" s="10" t="n">
        <v>64146</v>
      </c>
      <c r="C7" s="22" t="s">
        <v>53</v>
      </c>
      <c r="D7" s="22" t="s">
        <v>54</v>
      </c>
      <c r="E7" s="22" t="s">
        <v>55</v>
      </c>
      <c r="F7" s="23" t="s">
        <v>56</v>
      </c>
      <c r="G7" s="24" t="s">
        <v>39</v>
      </c>
      <c r="H7" s="25" t="s">
        <v>55</v>
      </c>
      <c r="I7" s="26" t="s">
        <v>39</v>
      </c>
      <c r="J7" s="26" t="n">
        <v>23</v>
      </c>
      <c r="K7" s="27" t="n">
        <f aca="false">J7/100*40</f>
        <v>9.2</v>
      </c>
      <c r="L7" s="26" t="n">
        <v>22</v>
      </c>
      <c r="M7" s="27" t="n">
        <f aca="false">L7/100*40</f>
        <v>8.8</v>
      </c>
      <c r="N7" s="26" t="n">
        <v>31</v>
      </c>
      <c r="O7" s="27" t="n">
        <f aca="false">N7/100*60</f>
        <v>18.6</v>
      </c>
      <c r="P7" s="26" t="n">
        <v>31</v>
      </c>
      <c r="Q7" s="27" t="n">
        <f aca="false">P7/100*60</f>
        <v>18.6</v>
      </c>
      <c r="R7" s="26" t="n">
        <v>15</v>
      </c>
      <c r="S7" s="27" t="n">
        <f aca="false">R7/100*60</f>
        <v>9</v>
      </c>
      <c r="T7" s="26" t="n">
        <v>40</v>
      </c>
      <c r="U7" s="27" t="n">
        <f aca="false">T7/100*40</f>
        <v>16</v>
      </c>
      <c r="V7" s="28" t="n">
        <f aca="false">((J7+L7+T7)/100)*40+((N7+P7+R7)/100)*60</f>
        <v>80.2</v>
      </c>
      <c r="W7" s="26" t="n">
        <v>0</v>
      </c>
      <c r="X7" s="26" t="n">
        <v>2.5</v>
      </c>
      <c r="Y7" s="29" t="n">
        <f aca="false">V7+W7+X7</f>
        <v>82.7</v>
      </c>
      <c r="Z7" s="26" t="s">
        <v>42</v>
      </c>
      <c r="AA7" s="26" t="s">
        <v>42</v>
      </c>
      <c r="AB7" s="30" t="n">
        <v>424012.4</v>
      </c>
      <c r="AC7" s="31" t="n">
        <v>212006.2</v>
      </c>
      <c r="AD7" s="32" t="n">
        <v>61360.4</v>
      </c>
      <c r="AE7" s="33" t="n">
        <v>42952.28</v>
      </c>
      <c r="AF7" s="34" t="n">
        <v>18408.12</v>
      </c>
      <c r="AG7" s="35" t="s">
        <v>43</v>
      </c>
      <c r="AH7" s="36" t="s">
        <v>43</v>
      </c>
      <c r="AI7" s="37" t="s">
        <v>43</v>
      </c>
      <c r="AJ7" s="38" t="n">
        <v>119720.8</v>
      </c>
      <c r="AK7" s="39" t="s">
        <v>43</v>
      </c>
      <c r="AL7" s="40" t="n">
        <v>119720.8</v>
      </c>
      <c r="AM7" s="44"/>
      <c r="AN7" s="42"/>
      <c r="AO7" s="42"/>
    </row>
    <row r="8" customFormat="false" ht="14.25" hidden="false" customHeight="false" outlineLevel="0" collapsed="false">
      <c r="A8" s="10" t="n">
        <v>5</v>
      </c>
      <c r="B8" s="10" t="n">
        <v>64226</v>
      </c>
      <c r="C8" s="22" t="s">
        <v>57</v>
      </c>
      <c r="D8" s="22" t="s">
        <v>58</v>
      </c>
      <c r="E8" s="22" t="s">
        <v>59</v>
      </c>
      <c r="F8" s="23" t="s">
        <v>60</v>
      </c>
      <c r="G8" s="24" t="s">
        <v>61</v>
      </c>
      <c r="H8" s="25" t="s">
        <v>59</v>
      </c>
      <c r="I8" s="26" t="s">
        <v>61</v>
      </c>
      <c r="J8" s="45" t="n">
        <v>22</v>
      </c>
      <c r="K8" s="27" t="n">
        <f aca="false">J8/100*40</f>
        <v>8.8</v>
      </c>
      <c r="L8" s="45" t="n">
        <v>30</v>
      </c>
      <c r="M8" s="27" t="n">
        <f aca="false">L8/100*40</f>
        <v>12</v>
      </c>
      <c r="N8" s="45" t="n">
        <v>28</v>
      </c>
      <c r="O8" s="27" t="n">
        <f aca="false">N8/100*60</f>
        <v>16.8</v>
      </c>
      <c r="P8" s="45" t="n">
        <v>26</v>
      </c>
      <c r="Q8" s="27" t="n">
        <f aca="false">P8/100*60</f>
        <v>15.6</v>
      </c>
      <c r="R8" s="45" t="n">
        <v>15</v>
      </c>
      <c r="S8" s="27" t="n">
        <f aca="false">R8/100*60</f>
        <v>9</v>
      </c>
      <c r="T8" s="45" t="n">
        <v>40</v>
      </c>
      <c r="U8" s="27" t="n">
        <f aca="false">T8/100*40</f>
        <v>16</v>
      </c>
      <c r="V8" s="46" t="n">
        <f aca="false">((J8+L8+T8)/100)*40+((N8+P8+R8)/100)*60</f>
        <v>78.2</v>
      </c>
      <c r="W8" s="45" t="n">
        <v>0</v>
      </c>
      <c r="X8" s="45" t="n">
        <v>2.5</v>
      </c>
      <c r="Y8" s="29" t="n">
        <f aca="false">V8+W8+X8</f>
        <v>80.7</v>
      </c>
      <c r="Z8" s="26" t="s">
        <v>42</v>
      </c>
      <c r="AA8" s="26" t="s">
        <v>42</v>
      </c>
      <c r="AB8" s="30" t="n">
        <v>483065</v>
      </c>
      <c r="AC8" s="31" t="n">
        <v>120766.25</v>
      </c>
      <c r="AD8" s="32" t="n">
        <v>60383.13</v>
      </c>
      <c r="AE8" s="33" t="n">
        <v>42268.19</v>
      </c>
      <c r="AF8" s="34" t="n">
        <v>18114.93</v>
      </c>
      <c r="AG8" s="35" t="s">
        <v>43</v>
      </c>
      <c r="AH8" s="36" t="s">
        <v>43</v>
      </c>
      <c r="AI8" s="37" t="s">
        <v>43</v>
      </c>
      <c r="AJ8" s="38" t="n">
        <v>120766.25</v>
      </c>
      <c r="AK8" s="39" t="s">
        <v>43</v>
      </c>
      <c r="AL8" s="40" t="n">
        <f aca="false">AD8+AE8+AF8</f>
        <v>120766.25</v>
      </c>
      <c r="AM8" s="44"/>
      <c r="AN8" s="42"/>
      <c r="AO8" s="42"/>
    </row>
    <row r="9" customFormat="false" ht="23.85" hidden="false" customHeight="false" outlineLevel="0" collapsed="false">
      <c r="A9" s="10" t="n">
        <v>6</v>
      </c>
      <c r="B9" s="10" t="n">
        <v>63782</v>
      </c>
      <c r="C9" s="22" t="s">
        <v>62</v>
      </c>
      <c r="D9" s="22" t="s">
        <v>63</v>
      </c>
      <c r="E9" s="22" t="s">
        <v>59</v>
      </c>
      <c r="F9" s="23" t="s">
        <v>64</v>
      </c>
      <c r="G9" s="24" t="s">
        <v>61</v>
      </c>
      <c r="H9" s="25" t="s">
        <v>59</v>
      </c>
      <c r="I9" s="26" t="s">
        <v>61</v>
      </c>
      <c r="J9" s="45" t="n">
        <v>22.5</v>
      </c>
      <c r="K9" s="27" t="n">
        <f aca="false">J9/100*40</f>
        <v>9</v>
      </c>
      <c r="L9" s="45" t="n">
        <v>30</v>
      </c>
      <c r="M9" s="27" t="n">
        <f aca="false">L9/100*40</f>
        <v>12</v>
      </c>
      <c r="N9" s="45" t="n">
        <v>24</v>
      </c>
      <c r="O9" s="27" t="n">
        <f aca="false">N9/100*60</f>
        <v>14.4</v>
      </c>
      <c r="P9" s="45" t="n">
        <v>26</v>
      </c>
      <c r="Q9" s="27" t="n">
        <f aca="false">P9/100*60</f>
        <v>15.6</v>
      </c>
      <c r="R9" s="45" t="n">
        <v>18</v>
      </c>
      <c r="S9" s="27" t="n">
        <f aca="false">R9/100*60</f>
        <v>10.8</v>
      </c>
      <c r="T9" s="45" t="n">
        <v>40</v>
      </c>
      <c r="U9" s="27" t="n">
        <f aca="false">T9/100*40</f>
        <v>16</v>
      </c>
      <c r="V9" s="46" t="n">
        <f aca="false">((J9+L9+T9)/100)*40+((N9+P9+R9)/100)*60</f>
        <v>77.8</v>
      </c>
      <c r="W9" s="45" t="n">
        <v>0</v>
      </c>
      <c r="X9" s="45" t="n">
        <v>2.5</v>
      </c>
      <c r="Y9" s="29" t="n">
        <f aca="false">V9+W9+X9</f>
        <v>80.3</v>
      </c>
      <c r="Z9" s="26" t="s">
        <v>42</v>
      </c>
      <c r="AA9" s="26" t="s">
        <v>42</v>
      </c>
      <c r="AB9" s="30" t="n">
        <v>311277</v>
      </c>
      <c r="AC9" s="31" t="n">
        <v>155638.5</v>
      </c>
      <c r="AD9" s="32" t="n">
        <v>77819.25</v>
      </c>
      <c r="AE9" s="33" t="n">
        <v>54473.48</v>
      </c>
      <c r="AF9" s="34" t="n">
        <v>23345.77</v>
      </c>
      <c r="AG9" s="35" t="s">
        <v>43</v>
      </c>
      <c r="AH9" s="36" t="s">
        <v>43</v>
      </c>
      <c r="AI9" s="37" t="s">
        <v>43</v>
      </c>
      <c r="AJ9" s="38" t="n">
        <v>155638.5</v>
      </c>
      <c r="AK9" s="39" t="s">
        <v>43</v>
      </c>
      <c r="AL9" s="40" t="n">
        <f aca="false">AD9+AE9+AF9</f>
        <v>155638.5</v>
      </c>
      <c r="AM9" s="44"/>
      <c r="AN9" s="42"/>
      <c r="AO9" s="42"/>
    </row>
    <row r="10" customFormat="false" ht="14.25" hidden="false" customHeight="false" outlineLevel="0" collapsed="false">
      <c r="A10" s="10" t="n">
        <v>7</v>
      </c>
      <c r="B10" s="10" t="n">
        <v>63902</v>
      </c>
      <c r="C10" s="22" t="s">
        <v>65</v>
      </c>
      <c r="D10" s="22" t="s">
        <v>66</v>
      </c>
      <c r="E10" s="22" t="s">
        <v>67</v>
      </c>
      <c r="F10" s="23" t="s">
        <v>68</v>
      </c>
      <c r="G10" s="24" t="s">
        <v>41</v>
      </c>
      <c r="H10" s="25" t="s">
        <v>67</v>
      </c>
      <c r="I10" s="26" t="s">
        <v>41</v>
      </c>
      <c r="J10" s="45" t="n">
        <v>22.5</v>
      </c>
      <c r="K10" s="27" t="n">
        <f aca="false">J10/100*40</f>
        <v>9</v>
      </c>
      <c r="L10" s="45" t="n">
        <v>20</v>
      </c>
      <c r="M10" s="27" t="n">
        <f aca="false">L10/100*40</f>
        <v>8</v>
      </c>
      <c r="N10" s="45" t="n">
        <v>30</v>
      </c>
      <c r="O10" s="27" t="n">
        <f aca="false">N10/100*60</f>
        <v>18</v>
      </c>
      <c r="P10" s="45" t="n">
        <v>30</v>
      </c>
      <c r="Q10" s="27" t="n">
        <f aca="false">P10/100*60</f>
        <v>18</v>
      </c>
      <c r="R10" s="45" t="n">
        <v>15.5</v>
      </c>
      <c r="S10" s="27" t="n">
        <f aca="false">R10/100*60</f>
        <v>9.3</v>
      </c>
      <c r="T10" s="45" t="n">
        <v>40</v>
      </c>
      <c r="U10" s="27" t="n">
        <f aca="false">T10/100*40</f>
        <v>16</v>
      </c>
      <c r="V10" s="46" t="n">
        <f aca="false">((J10+L10+T10)/100)*40+((N10+P10+R10)/100)*60</f>
        <v>78.3</v>
      </c>
      <c r="W10" s="45" t="n">
        <v>0</v>
      </c>
      <c r="X10" s="45" t="n">
        <v>0</v>
      </c>
      <c r="Y10" s="29" t="n">
        <f aca="false">V10+W10+X10</f>
        <v>78.3</v>
      </c>
      <c r="Z10" s="26" t="s">
        <v>42</v>
      </c>
      <c r="AA10" s="26" t="s">
        <v>52</v>
      </c>
      <c r="AB10" s="30" t="n">
        <v>536137</v>
      </c>
      <c r="AC10" s="31" t="n">
        <v>268068.5</v>
      </c>
      <c r="AD10" s="32" t="n">
        <v>100000</v>
      </c>
      <c r="AE10" s="33" t="n">
        <v>70000</v>
      </c>
      <c r="AF10" s="34" t="n">
        <v>30000</v>
      </c>
      <c r="AG10" s="35" t="s">
        <v>43</v>
      </c>
      <c r="AH10" s="36" t="s">
        <v>43</v>
      </c>
      <c r="AI10" s="37" t="s">
        <v>43</v>
      </c>
      <c r="AJ10" s="38" t="n">
        <v>71009.5</v>
      </c>
      <c r="AK10" s="39" t="s">
        <v>43</v>
      </c>
      <c r="AL10" s="40" t="n">
        <v>71009.5</v>
      </c>
      <c r="AM10" s="44"/>
      <c r="AN10" s="42"/>
      <c r="AO10" s="42"/>
    </row>
    <row r="11" customFormat="false" ht="14.25" hidden="false" customHeight="false" outlineLevel="0" collapsed="false">
      <c r="A11" s="10" t="n">
        <v>8</v>
      </c>
      <c r="B11" s="10" t="n">
        <v>62931</v>
      </c>
      <c r="C11" s="22" t="s">
        <v>69</v>
      </c>
      <c r="D11" s="22" t="s">
        <v>70</v>
      </c>
      <c r="E11" s="22" t="s">
        <v>71</v>
      </c>
      <c r="F11" s="23" t="s">
        <v>72</v>
      </c>
      <c r="G11" s="24" t="s">
        <v>39</v>
      </c>
      <c r="H11" s="25" t="s">
        <v>71</v>
      </c>
      <c r="I11" s="26" t="s">
        <v>39</v>
      </c>
      <c r="J11" s="45" t="n">
        <v>19</v>
      </c>
      <c r="K11" s="27" t="n">
        <f aca="false">J11/100*40</f>
        <v>7.6</v>
      </c>
      <c r="L11" s="45" t="n">
        <v>22</v>
      </c>
      <c r="M11" s="27" t="n">
        <f aca="false">L11/100*40</f>
        <v>8.8</v>
      </c>
      <c r="N11" s="45" t="n">
        <v>30</v>
      </c>
      <c r="O11" s="27" t="n">
        <f aca="false">N11/100*60</f>
        <v>18</v>
      </c>
      <c r="P11" s="45" t="n">
        <v>30</v>
      </c>
      <c r="Q11" s="27" t="n">
        <f aca="false">P11/100*60</f>
        <v>18</v>
      </c>
      <c r="R11" s="45" t="n">
        <v>11</v>
      </c>
      <c r="S11" s="27" t="n">
        <f aca="false">R11/100*60</f>
        <v>6.6</v>
      </c>
      <c r="T11" s="45" t="n">
        <v>40</v>
      </c>
      <c r="U11" s="27" t="n">
        <f aca="false">T11/100*40</f>
        <v>16</v>
      </c>
      <c r="V11" s="46" t="n">
        <f aca="false">((J11+L11+T11)/100)*40+((N11+P11+R11)/100)*60</f>
        <v>75</v>
      </c>
      <c r="W11" s="45" t="n">
        <v>0</v>
      </c>
      <c r="X11" s="45" t="n">
        <v>2.5</v>
      </c>
      <c r="Y11" s="29" t="n">
        <f aca="false">V11+W11+X11</f>
        <v>77.5</v>
      </c>
      <c r="Z11" s="26" t="s">
        <v>42</v>
      </c>
      <c r="AA11" s="26" t="s">
        <v>42</v>
      </c>
      <c r="AB11" s="30" t="n">
        <v>1746260</v>
      </c>
      <c r="AC11" s="31" t="n">
        <v>300000</v>
      </c>
      <c r="AD11" s="32" t="n">
        <v>150000</v>
      </c>
      <c r="AE11" s="33" t="n">
        <v>105000</v>
      </c>
      <c r="AF11" s="34" t="n">
        <v>45000</v>
      </c>
      <c r="AG11" s="35" t="s">
        <v>43</v>
      </c>
      <c r="AH11" s="36" t="s">
        <v>43</v>
      </c>
      <c r="AI11" s="37" t="s">
        <v>43</v>
      </c>
      <c r="AJ11" s="38" t="n">
        <v>300000</v>
      </c>
      <c r="AK11" s="39" t="s">
        <v>43</v>
      </c>
      <c r="AL11" s="40" t="n">
        <f aca="false">AD11+AE11+AF11</f>
        <v>300000</v>
      </c>
      <c r="AM11" s="44"/>
      <c r="AN11" s="42"/>
      <c r="AO11" s="42"/>
    </row>
    <row r="12" customFormat="false" ht="14.25" hidden="false" customHeight="false" outlineLevel="0" collapsed="false">
      <c r="A12" s="10" t="n">
        <v>9</v>
      </c>
      <c r="B12" s="10" t="n">
        <v>64114</v>
      </c>
      <c r="C12" s="22" t="s">
        <v>73</v>
      </c>
      <c r="D12" s="22" t="s">
        <v>74</v>
      </c>
      <c r="E12" s="22" t="s">
        <v>75</v>
      </c>
      <c r="F12" s="23" t="s">
        <v>76</v>
      </c>
      <c r="G12" s="24" t="s">
        <v>39</v>
      </c>
      <c r="H12" s="25" t="s">
        <v>77</v>
      </c>
      <c r="I12" s="26" t="s">
        <v>39</v>
      </c>
      <c r="J12" s="45" t="n">
        <v>23</v>
      </c>
      <c r="K12" s="27" t="n">
        <f aca="false">J12/100*40</f>
        <v>9.2</v>
      </c>
      <c r="L12" s="45" t="n">
        <v>24</v>
      </c>
      <c r="M12" s="27" t="n">
        <f aca="false">L12/100*40</f>
        <v>9.6</v>
      </c>
      <c r="N12" s="45" t="n">
        <v>31</v>
      </c>
      <c r="O12" s="27" t="n">
        <f aca="false">N12/100*60</f>
        <v>18.6</v>
      </c>
      <c r="P12" s="45" t="n">
        <v>25</v>
      </c>
      <c r="Q12" s="27" t="n">
        <f aca="false">P12/100*60</f>
        <v>15</v>
      </c>
      <c r="R12" s="45" t="n">
        <v>15</v>
      </c>
      <c r="S12" s="27" t="n">
        <f aca="false">R12/100*60</f>
        <v>9</v>
      </c>
      <c r="T12" s="45" t="n">
        <v>40</v>
      </c>
      <c r="U12" s="27" t="n">
        <f aca="false">T12/100*40</f>
        <v>16</v>
      </c>
      <c r="V12" s="46" t="n">
        <f aca="false">((J12+L12+T12)/100)*40+((N12+P12+R12)/100)*60</f>
        <v>77.4</v>
      </c>
      <c r="W12" s="45" t="n">
        <v>0</v>
      </c>
      <c r="X12" s="45" t="n">
        <v>0</v>
      </c>
      <c r="Y12" s="29" t="n">
        <f aca="false">V12+W12+X12</f>
        <v>77.4</v>
      </c>
      <c r="Z12" s="26" t="s">
        <v>42</v>
      </c>
      <c r="AA12" s="26" t="s">
        <v>52</v>
      </c>
      <c r="AB12" s="30" t="n">
        <v>155305.98</v>
      </c>
      <c r="AC12" s="31" t="n">
        <v>77652.99</v>
      </c>
      <c r="AD12" s="32" t="n">
        <v>38826.49</v>
      </c>
      <c r="AE12" s="33" t="n">
        <v>27178.54</v>
      </c>
      <c r="AF12" s="34" t="n">
        <v>11647.96</v>
      </c>
      <c r="AG12" s="35" t="s">
        <v>43</v>
      </c>
      <c r="AH12" s="36" t="s">
        <v>43</v>
      </c>
      <c r="AI12" s="37" t="s">
        <v>43</v>
      </c>
      <c r="AJ12" s="38" t="n">
        <v>77652.99</v>
      </c>
      <c r="AK12" s="39" t="s">
        <v>43</v>
      </c>
      <c r="AL12" s="40" t="n">
        <f aca="false">AD12+AE12+AF12</f>
        <v>77652.99</v>
      </c>
      <c r="AM12" s="44"/>
      <c r="AN12" s="42"/>
      <c r="AO12" s="42"/>
    </row>
    <row r="13" s="50" customFormat="true" ht="14.25" hidden="false" customHeight="false" outlineLevel="0" collapsed="false">
      <c r="A13" s="10" t="n">
        <v>10</v>
      </c>
      <c r="B13" s="10" t="n">
        <v>64013</v>
      </c>
      <c r="C13" s="47" t="s">
        <v>78</v>
      </c>
      <c r="D13" s="47" t="s">
        <v>79</v>
      </c>
      <c r="E13" s="47" t="s">
        <v>67</v>
      </c>
      <c r="F13" s="23" t="s">
        <v>80</v>
      </c>
      <c r="G13" s="48" t="s">
        <v>41</v>
      </c>
      <c r="H13" s="25" t="s">
        <v>81</v>
      </c>
      <c r="I13" s="26" t="s">
        <v>41</v>
      </c>
      <c r="J13" s="45" t="n">
        <v>22</v>
      </c>
      <c r="K13" s="27" t="n">
        <f aca="false">J13/100*40</f>
        <v>8.8</v>
      </c>
      <c r="L13" s="45" t="n">
        <v>22</v>
      </c>
      <c r="M13" s="27" t="n">
        <f aca="false">L13/100*40</f>
        <v>8.8</v>
      </c>
      <c r="N13" s="45" t="n">
        <v>30</v>
      </c>
      <c r="O13" s="27" t="n">
        <f aca="false">N13/100*60</f>
        <v>18</v>
      </c>
      <c r="P13" s="45" t="n">
        <v>25</v>
      </c>
      <c r="Q13" s="27" t="n">
        <f aca="false">P13/100*60</f>
        <v>15</v>
      </c>
      <c r="R13" s="45" t="n">
        <v>15</v>
      </c>
      <c r="S13" s="27" t="n">
        <f aca="false">R13/100*60</f>
        <v>9</v>
      </c>
      <c r="T13" s="45" t="n">
        <v>40</v>
      </c>
      <c r="U13" s="27" t="n">
        <f aca="false">T13/100*40</f>
        <v>16</v>
      </c>
      <c r="V13" s="46" t="n">
        <f aca="false">((J13+L13+T13)/100)*40+((N13+P13+R13)/100)*60</f>
        <v>75.6</v>
      </c>
      <c r="W13" s="45" t="n">
        <v>0</v>
      </c>
      <c r="X13" s="45" t="n">
        <v>0</v>
      </c>
      <c r="Y13" s="29" t="n">
        <f aca="false">V13+W13+X13</f>
        <v>75.6</v>
      </c>
      <c r="Z13" s="26" t="s">
        <v>42</v>
      </c>
      <c r="AA13" s="26" t="s">
        <v>42</v>
      </c>
      <c r="AB13" s="30" t="n">
        <v>294000</v>
      </c>
      <c r="AC13" s="31" t="n">
        <v>147000</v>
      </c>
      <c r="AD13" s="32" t="n">
        <v>73500</v>
      </c>
      <c r="AE13" s="33" t="n">
        <v>51450</v>
      </c>
      <c r="AF13" s="34" t="n">
        <v>22050</v>
      </c>
      <c r="AG13" s="35" t="s">
        <v>43</v>
      </c>
      <c r="AH13" s="36" t="s">
        <v>43</v>
      </c>
      <c r="AI13" s="37" t="s">
        <v>43</v>
      </c>
      <c r="AJ13" s="38" t="n">
        <v>147000</v>
      </c>
      <c r="AK13" s="49" t="s">
        <v>43</v>
      </c>
      <c r="AL13" s="40" t="n">
        <f aca="false">AD13+AE13+AF13</f>
        <v>147000</v>
      </c>
      <c r="AM13" s="44"/>
      <c r="AN13" s="42"/>
      <c r="AO13" s="42"/>
    </row>
    <row r="14" customFormat="false" ht="14.25" hidden="false" customHeight="false" outlineLevel="0" collapsed="false">
      <c r="A14" s="10" t="n">
        <v>11</v>
      </c>
      <c r="B14" s="10" t="n">
        <v>64221</v>
      </c>
      <c r="C14" s="22" t="s">
        <v>82</v>
      </c>
      <c r="D14" s="22" t="s">
        <v>83</v>
      </c>
      <c r="E14" s="22" t="s">
        <v>84</v>
      </c>
      <c r="F14" s="23" t="s">
        <v>85</v>
      </c>
      <c r="G14" s="24" t="s">
        <v>86</v>
      </c>
      <c r="H14" s="25" t="s">
        <v>84</v>
      </c>
      <c r="I14" s="26" t="s">
        <v>86</v>
      </c>
      <c r="J14" s="45" t="n">
        <v>22</v>
      </c>
      <c r="K14" s="27" t="n">
        <f aca="false">J14/100*40</f>
        <v>8.8</v>
      </c>
      <c r="L14" s="45" t="n">
        <v>22</v>
      </c>
      <c r="M14" s="27" t="n">
        <f aca="false">L14/100*40</f>
        <v>8.8</v>
      </c>
      <c r="N14" s="45" t="n">
        <v>25.5</v>
      </c>
      <c r="O14" s="27" t="n">
        <f aca="false">N14/100*60</f>
        <v>15.3</v>
      </c>
      <c r="P14" s="45" t="n">
        <v>25</v>
      </c>
      <c r="Q14" s="27" t="n">
        <f aca="false">P14/100*60</f>
        <v>15</v>
      </c>
      <c r="R14" s="45" t="n">
        <v>15</v>
      </c>
      <c r="S14" s="27" t="n">
        <f aca="false">R14/100*60</f>
        <v>9</v>
      </c>
      <c r="T14" s="45" t="n">
        <v>40</v>
      </c>
      <c r="U14" s="27" t="n">
        <f aca="false">T14/100*40</f>
        <v>16</v>
      </c>
      <c r="V14" s="46" t="n">
        <f aca="false">((J14+L14+T14)/100)*40+((N14+P14+R14)/100)*60</f>
        <v>72.9</v>
      </c>
      <c r="W14" s="45" t="n">
        <v>0</v>
      </c>
      <c r="X14" s="45" t="n">
        <v>2.5</v>
      </c>
      <c r="Y14" s="29" t="n">
        <f aca="false">V14+W14+X14</f>
        <v>75.4</v>
      </c>
      <c r="Z14" s="26" t="s">
        <v>42</v>
      </c>
      <c r="AA14" s="26" t="s">
        <v>52</v>
      </c>
      <c r="AB14" s="30" t="n">
        <v>305595.05</v>
      </c>
      <c r="AC14" s="51" t="n">
        <v>152797.53</v>
      </c>
      <c r="AD14" s="33" t="n">
        <v>76398.77</v>
      </c>
      <c r="AE14" s="33" t="n">
        <v>53479.14</v>
      </c>
      <c r="AF14" s="34" t="n">
        <v>22919.62</v>
      </c>
      <c r="AG14" s="35" t="s">
        <v>43</v>
      </c>
      <c r="AH14" s="36" t="s">
        <v>43</v>
      </c>
      <c r="AI14" s="37" t="s">
        <v>43</v>
      </c>
      <c r="AJ14" s="38" t="n">
        <v>152797.53</v>
      </c>
      <c r="AK14" s="49" t="s">
        <v>43</v>
      </c>
      <c r="AL14" s="40" t="n">
        <f aca="false">AD14+AE14+AF14</f>
        <v>152797.53</v>
      </c>
      <c r="AM14" s="44"/>
      <c r="AN14" s="42"/>
      <c r="AO14" s="42"/>
    </row>
    <row r="15" customFormat="false" ht="14.25" hidden="false" customHeight="false" outlineLevel="0" collapsed="false">
      <c r="A15" s="10" t="n">
        <v>12</v>
      </c>
      <c r="B15" s="10" t="n">
        <v>64228</v>
      </c>
      <c r="C15" s="22" t="s">
        <v>87</v>
      </c>
      <c r="D15" s="22" t="s">
        <v>88</v>
      </c>
      <c r="E15" s="22" t="s">
        <v>89</v>
      </c>
      <c r="F15" s="23" t="s">
        <v>90</v>
      </c>
      <c r="G15" s="24" t="s">
        <v>61</v>
      </c>
      <c r="H15" s="25" t="s">
        <v>89</v>
      </c>
      <c r="I15" s="26" t="s">
        <v>61</v>
      </c>
      <c r="J15" s="45" t="n">
        <v>22</v>
      </c>
      <c r="K15" s="27" t="n">
        <f aca="false">J15/100*40</f>
        <v>8.8</v>
      </c>
      <c r="L15" s="45" t="n">
        <v>22</v>
      </c>
      <c r="M15" s="27" t="n">
        <f aca="false">L15/100*40</f>
        <v>8.8</v>
      </c>
      <c r="N15" s="45" t="n">
        <v>26</v>
      </c>
      <c r="O15" s="27" t="n">
        <f aca="false">N15/100*60</f>
        <v>15.6</v>
      </c>
      <c r="P15" s="45" t="n">
        <v>24</v>
      </c>
      <c r="Q15" s="27" t="n">
        <f aca="false">P15/100*60</f>
        <v>14.4</v>
      </c>
      <c r="R15" s="45" t="n">
        <v>15</v>
      </c>
      <c r="S15" s="27" t="n">
        <f aca="false">R15/100*60</f>
        <v>9</v>
      </c>
      <c r="T15" s="45" t="n">
        <v>40</v>
      </c>
      <c r="U15" s="27" t="n">
        <f aca="false">T15/100*40</f>
        <v>16</v>
      </c>
      <c r="V15" s="46" t="n">
        <f aca="false">((J15+L15+T15)/100)*40+((N15+P15+R15)/100)*60</f>
        <v>72.6</v>
      </c>
      <c r="W15" s="45" t="n">
        <v>0</v>
      </c>
      <c r="X15" s="45" t="n">
        <v>2.5</v>
      </c>
      <c r="Y15" s="29" t="n">
        <f aca="false">V15+W15+X15</f>
        <v>75.1</v>
      </c>
      <c r="Z15" s="26" t="s">
        <v>42</v>
      </c>
      <c r="AA15" s="26" t="s">
        <v>42</v>
      </c>
      <c r="AB15" s="30" t="n">
        <v>1005220.8</v>
      </c>
      <c r="AC15" s="51" t="n">
        <v>251305.2</v>
      </c>
      <c r="AD15" s="33" t="n">
        <v>125652.6</v>
      </c>
      <c r="AE15" s="33" t="n">
        <v>87956.82</v>
      </c>
      <c r="AF15" s="34" t="n">
        <v>37695.78</v>
      </c>
      <c r="AG15" s="35" t="s">
        <v>43</v>
      </c>
      <c r="AH15" s="36" t="s">
        <v>43</v>
      </c>
      <c r="AI15" s="37" t="s">
        <v>43</v>
      </c>
      <c r="AJ15" s="38" t="n">
        <v>251305.2</v>
      </c>
      <c r="AK15" s="49" t="s">
        <v>43</v>
      </c>
      <c r="AL15" s="40" t="n">
        <f aca="false">AD15+AE15+AF15</f>
        <v>251305.2</v>
      </c>
      <c r="AM15" s="44"/>
      <c r="AN15" s="42"/>
      <c r="AO15" s="42"/>
    </row>
    <row r="16" customFormat="false" ht="14.25" hidden="false" customHeight="false" outlineLevel="0" collapsed="false">
      <c r="A16" s="10" t="n">
        <v>13</v>
      </c>
      <c r="B16" s="10" t="n">
        <v>63938</v>
      </c>
      <c r="C16" s="47" t="s">
        <v>91</v>
      </c>
      <c r="D16" s="47" t="s">
        <v>92</v>
      </c>
      <c r="E16" s="47" t="s">
        <v>93</v>
      </c>
      <c r="F16" s="23" t="s">
        <v>94</v>
      </c>
      <c r="G16" s="48" t="s">
        <v>86</v>
      </c>
      <c r="H16" s="25" t="s">
        <v>93</v>
      </c>
      <c r="I16" s="26" t="s">
        <v>86</v>
      </c>
      <c r="J16" s="45" t="n">
        <v>22</v>
      </c>
      <c r="K16" s="27" t="n">
        <f aca="false">J16/100*40</f>
        <v>8.8</v>
      </c>
      <c r="L16" s="45" t="n">
        <v>17</v>
      </c>
      <c r="M16" s="27" t="n">
        <f aca="false">L16/100*40</f>
        <v>6.8</v>
      </c>
      <c r="N16" s="45" t="n">
        <v>28</v>
      </c>
      <c r="O16" s="27" t="n">
        <f aca="false">N16/100*60</f>
        <v>16.8</v>
      </c>
      <c r="P16" s="45" t="n">
        <v>28</v>
      </c>
      <c r="Q16" s="27" t="n">
        <f aca="false">P16/100*60</f>
        <v>16.8</v>
      </c>
      <c r="R16" s="45" t="n">
        <v>11</v>
      </c>
      <c r="S16" s="27" t="n">
        <f aca="false">R16/100*60</f>
        <v>6.6</v>
      </c>
      <c r="T16" s="45" t="n">
        <v>40</v>
      </c>
      <c r="U16" s="27" t="n">
        <f aca="false">T16/100*40</f>
        <v>16</v>
      </c>
      <c r="V16" s="46" t="n">
        <f aca="false">((J16+L16+T16)/100)*40+((N16+P16+R16)/100)*60</f>
        <v>71.8</v>
      </c>
      <c r="W16" s="45" t="n">
        <v>0</v>
      </c>
      <c r="X16" s="45" t="n">
        <v>2.5</v>
      </c>
      <c r="Y16" s="29" t="n">
        <f aca="false">V16+W16+X16</f>
        <v>74.3</v>
      </c>
      <c r="Z16" s="26" t="s">
        <v>42</v>
      </c>
      <c r="AA16" s="26" t="s">
        <v>42</v>
      </c>
      <c r="AB16" s="30" t="n">
        <v>338227</v>
      </c>
      <c r="AC16" s="51" t="n">
        <v>169113.5</v>
      </c>
      <c r="AD16" s="33" t="n">
        <v>84556.75</v>
      </c>
      <c r="AE16" s="33" t="n">
        <v>59189.73</v>
      </c>
      <c r="AF16" s="34" t="n">
        <v>25367.02</v>
      </c>
      <c r="AG16" s="35" t="s">
        <v>43</v>
      </c>
      <c r="AH16" s="36" t="s">
        <v>43</v>
      </c>
      <c r="AI16" s="37" t="s">
        <v>43</v>
      </c>
      <c r="AJ16" s="38" t="n">
        <v>169113.5</v>
      </c>
      <c r="AK16" s="49" t="s">
        <v>43</v>
      </c>
      <c r="AL16" s="40" t="n">
        <f aca="false">AD16+AE16+AF16</f>
        <v>169113.5</v>
      </c>
      <c r="AM16" s="44"/>
      <c r="AN16" s="42"/>
      <c r="AO16" s="42"/>
    </row>
    <row r="17" customFormat="false" ht="14.25" hidden="false" customHeight="false" outlineLevel="0" collapsed="false">
      <c r="A17" s="10" t="n">
        <v>14</v>
      </c>
      <c r="B17" s="10" t="n">
        <v>63199</v>
      </c>
      <c r="C17" s="22" t="s">
        <v>95</v>
      </c>
      <c r="D17" s="22" t="s">
        <v>96</v>
      </c>
      <c r="E17" s="22" t="s">
        <v>97</v>
      </c>
      <c r="F17" s="23" t="s">
        <v>98</v>
      </c>
      <c r="G17" s="24" t="s">
        <v>41</v>
      </c>
      <c r="H17" s="25" t="s">
        <v>97</v>
      </c>
      <c r="I17" s="26" t="s">
        <v>41</v>
      </c>
      <c r="J17" s="45" t="n">
        <v>19</v>
      </c>
      <c r="K17" s="27" t="n">
        <f aca="false">J17/100*40</f>
        <v>7.6</v>
      </c>
      <c r="L17" s="45" t="n">
        <v>22</v>
      </c>
      <c r="M17" s="27" t="n">
        <f aca="false">L17/100*40</f>
        <v>8.8</v>
      </c>
      <c r="N17" s="45" t="n">
        <v>30</v>
      </c>
      <c r="O17" s="27" t="n">
        <f aca="false">N17/100*60</f>
        <v>18</v>
      </c>
      <c r="P17" s="45" t="n">
        <v>20</v>
      </c>
      <c r="Q17" s="27" t="n">
        <f aca="false">P17/100*60</f>
        <v>12</v>
      </c>
      <c r="R17" s="45" t="n">
        <v>15</v>
      </c>
      <c r="S17" s="27" t="n">
        <f aca="false">R17/100*60</f>
        <v>9</v>
      </c>
      <c r="T17" s="45" t="n">
        <v>40</v>
      </c>
      <c r="U17" s="27" t="n">
        <f aca="false">T17/100*40</f>
        <v>16</v>
      </c>
      <c r="V17" s="46" t="n">
        <f aca="false">((J17+L17+T17)/100)*40+((N17+P17+R17)/100)*60</f>
        <v>71.4</v>
      </c>
      <c r="W17" s="45" t="n">
        <v>0</v>
      </c>
      <c r="X17" s="45" t="n">
        <v>0</v>
      </c>
      <c r="Y17" s="29" t="n">
        <f aca="false">V17+W17+X17</f>
        <v>71.4</v>
      </c>
      <c r="Z17" s="26" t="s">
        <v>42</v>
      </c>
      <c r="AA17" s="26" t="s">
        <v>42</v>
      </c>
      <c r="AB17" s="30" t="n">
        <v>856155.79</v>
      </c>
      <c r="AC17" s="51" t="n">
        <v>299654.53</v>
      </c>
      <c r="AD17" s="33" t="n">
        <v>149827.27</v>
      </c>
      <c r="AE17" s="33" t="n">
        <v>104879.09</v>
      </c>
      <c r="AF17" s="34" t="n">
        <v>44948.17</v>
      </c>
      <c r="AG17" s="35" t="s">
        <v>43</v>
      </c>
      <c r="AH17" s="36" t="s">
        <v>43</v>
      </c>
      <c r="AI17" s="37" t="s">
        <v>43</v>
      </c>
      <c r="AJ17" s="38" t="n">
        <v>299654.53</v>
      </c>
      <c r="AK17" s="49" t="s">
        <v>43</v>
      </c>
      <c r="AL17" s="40" t="n">
        <f aca="false">AD17+AE17+AF17</f>
        <v>299654.53</v>
      </c>
      <c r="AM17" s="44"/>
      <c r="AN17" s="42"/>
      <c r="AO17" s="42"/>
    </row>
    <row r="18" s="50" customFormat="true" ht="23.85" hidden="false" customHeight="false" outlineLevel="0" collapsed="false">
      <c r="A18" s="10" t="n">
        <v>15</v>
      </c>
      <c r="B18" s="10" t="n">
        <v>64187</v>
      </c>
      <c r="C18" s="22" t="s">
        <v>99</v>
      </c>
      <c r="D18" s="22" t="s">
        <v>100</v>
      </c>
      <c r="E18" s="22" t="s">
        <v>101</v>
      </c>
      <c r="F18" s="23" t="s">
        <v>102</v>
      </c>
      <c r="G18" s="24" t="s">
        <v>41</v>
      </c>
      <c r="H18" s="25" t="s">
        <v>103</v>
      </c>
      <c r="I18" s="26" t="s">
        <v>41</v>
      </c>
      <c r="J18" s="45" t="n">
        <v>15</v>
      </c>
      <c r="K18" s="27" t="n">
        <f aca="false">J18/100*40</f>
        <v>6</v>
      </c>
      <c r="L18" s="45" t="n">
        <v>15</v>
      </c>
      <c r="M18" s="27" t="n">
        <f aca="false">L18/100*40</f>
        <v>6</v>
      </c>
      <c r="N18" s="45" t="n">
        <v>30</v>
      </c>
      <c r="O18" s="27" t="n">
        <f aca="false">N18/100*60</f>
        <v>18</v>
      </c>
      <c r="P18" s="45" t="n">
        <v>20</v>
      </c>
      <c r="Q18" s="27" t="n">
        <f aca="false">P18/100*60</f>
        <v>12</v>
      </c>
      <c r="R18" s="45" t="n">
        <v>15</v>
      </c>
      <c r="S18" s="27" t="n">
        <f aca="false">R18/100*60</f>
        <v>9</v>
      </c>
      <c r="T18" s="45" t="n">
        <v>40</v>
      </c>
      <c r="U18" s="27" t="n">
        <f aca="false">T18/100*40</f>
        <v>16</v>
      </c>
      <c r="V18" s="46" t="n">
        <f aca="false">((J18+L18+T18)/100)*40+((N18+P18+R18)/100)*60</f>
        <v>67</v>
      </c>
      <c r="W18" s="45" t="n">
        <v>0</v>
      </c>
      <c r="X18" s="45" t="n">
        <v>2.5</v>
      </c>
      <c r="Y18" s="29" t="n">
        <f aca="false">V18+W18+X18</f>
        <v>69.5</v>
      </c>
      <c r="Z18" s="26" t="s">
        <v>42</v>
      </c>
      <c r="AA18" s="26" t="s">
        <v>42</v>
      </c>
      <c r="AB18" s="30" t="n">
        <v>3000000</v>
      </c>
      <c r="AC18" s="51" t="n">
        <v>300000</v>
      </c>
      <c r="AD18" s="33" t="n">
        <v>150000</v>
      </c>
      <c r="AE18" s="33" t="n">
        <v>105000</v>
      </c>
      <c r="AF18" s="34" t="n">
        <v>45000</v>
      </c>
      <c r="AG18" s="35" t="s">
        <v>43</v>
      </c>
      <c r="AH18" s="36" t="s">
        <v>43</v>
      </c>
      <c r="AI18" s="37" t="s">
        <v>43</v>
      </c>
      <c r="AJ18" s="38" t="n">
        <v>300000</v>
      </c>
      <c r="AK18" s="49" t="s">
        <v>43</v>
      </c>
      <c r="AL18" s="40" t="n">
        <f aca="false">AD18+AE18+AF18</f>
        <v>300000</v>
      </c>
      <c r="AM18" s="44"/>
      <c r="AN18" s="42"/>
      <c r="AO18" s="42"/>
    </row>
    <row r="19" s="50" customFormat="true" ht="14.25" hidden="false" customHeight="false" outlineLevel="0" collapsed="false">
      <c r="A19" s="10" t="n">
        <v>16</v>
      </c>
      <c r="B19" s="10" t="n">
        <v>64237</v>
      </c>
      <c r="C19" s="22" t="s">
        <v>104</v>
      </c>
      <c r="D19" s="22" t="s">
        <v>105</v>
      </c>
      <c r="E19" s="22" t="s">
        <v>106</v>
      </c>
      <c r="F19" s="23" t="s">
        <v>107</v>
      </c>
      <c r="G19" s="24" t="s">
        <v>39</v>
      </c>
      <c r="H19" s="25" t="s">
        <v>108</v>
      </c>
      <c r="I19" s="26" t="s">
        <v>39</v>
      </c>
      <c r="J19" s="45" t="n">
        <v>18</v>
      </c>
      <c r="K19" s="27" t="n">
        <f aca="false">J19/100*40</f>
        <v>7.2</v>
      </c>
      <c r="L19" s="45" t="n">
        <v>30</v>
      </c>
      <c r="M19" s="27" t="n">
        <f aca="false">L19/100*40</f>
        <v>12</v>
      </c>
      <c r="N19" s="45" t="n">
        <v>21</v>
      </c>
      <c r="O19" s="27" t="n">
        <f aca="false">N19/100*60</f>
        <v>12.6</v>
      </c>
      <c r="P19" s="45" t="n">
        <v>21</v>
      </c>
      <c r="Q19" s="27" t="n">
        <f aca="false">P19/100*60</f>
        <v>12.6</v>
      </c>
      <c r="R19" s="45" t="n">
        <v>11</v>
      </c>
      <c r="S19" s="27" t="n">
        <f aca="false">R19/100*60</f>
        <v>6.6</v>
      </c>
      <c r="T19" s="45" t="n">
        <v>40</v>
      </c>
      <c r="U19" s="27" t="n">
        <f aca="false">T19/100*40</f>
        <v>16</v>
      </c>
      <c r="V19" s="46" t="n">
        <f aca="false">((J19+L19+T19)/100)*40+((N19+P19+R19)/100)*60</f>
        <v>67</v>
      </c>
      <c r="W19" s="45" t="n">
        <v>0</v>
      </c>
      <c r="X19" s="45" t="n">
        <v>2.5</v>
      </c>
      <c r="Y19" s="29" t="n">
        <f aca="false">V19+W19+X19</f>
        <v>69.5</v>
      </c>
      <c r="Z19" s="26" t="s">
        <v>42</v>
      </c>
      <c r="AA19" s="26" t="s">
        <v>52</v>
      </c>
      <c r="AB19" s="30" t="n">
        <v>178097.22</v>
      </c>
      <c r="AC19" s="51" t="n">
        <v>89048.61</v>
      </c>
      <c r="AD19" s="33" t="n">
        <v>44524.31</v>
      </c>
      <c r="AE19" s="33" t="n">
        <v>31167.01</v>
      </c>
      <c r="AF19" s="34" t="n">
        <v>13357.29</v>
      </c>
      <c r="AG19" s="35" t="s">
        <v>43</v>
      </c>
      <c r="AH19" s="36" t="s">
        <v>43</v>
      </c>
      <c r="AI19" s="37" t="s">
        <v>43</v>
      </c>
      <c r="AJ19" s="38" t="n">
        <v>89048.61</v>
      </c>
      <c r="AK19" s="49" t="s">
        <v>43</v>
      </c>
      <c r="AL19" s="40" t="n">
        <f aca="false">AD19+AE19+AF19</f>
        <v>89048.61</v>
      </c>
      <c r="AM19" s="44"/>
      <c r="AN19" s="42"/>
      <c r="AO19" s="42"/>
    </row>
    <row r="20" customFormat="false" ht="14.25" hidden="false" customHeight="false" outlineLevel="0" collapsed="false">
      <c r="A20" s="10" t="n">
        <v>17</v>
      </c>
      <c r="B20" s="10" t="n">
        <v>64043</v>
      </c>
      <c r="C20" s="22" t="s">
        <v>109</v>
      </c>
      <c r="D20" s="22" t="s">
        <v>110</v>
      </c>
      <c r="E20" s="22" t="s">
        <v>111</v>
      </c>
      <c r="F20" s="23" t="s">
        <v>112</v>
      </c>
      <c r="G20" s="24" t="s">
        <v>113</v>
      </c>
      <c r="H20" s="25" t="s">
        <v>114</v>
      </c>
      <c r="I20" s="26" t="s">
        <v>86</v>
      </c>
      <c r="J20" s="45" t="n">
        <v>20</v>
      </c>
      <c r="K20" s="27" t="n">
        <f aca="false">J20/100*40</f>
        <v>8</v>
      </c>
      <c r="L20" s="45" t="n">
        <v>20</v>
      </c>
      <c r="M20" s="27" t="n">
        <f aca="false">L20/100*40</f>
        <v>8</v>
      </c>
      <c r="N20" s="45" t="n">
        <v>22</v>
      </c>
      <c r="O20" s="27" t="n">
        <f aca="false">N20/100*60</f>
        <v>13.2</v>
      </c>
      <c r="P20" s="45" t="n">
        <v>25</v>
      </c>
      <c r="Q20" s="27" t="n">
        <f aca="false">P20/100*60</f>
        <v>15</v>
      </c>
      <c r="R20" s="45" t="n">
        <v>14</v>
      </c>
      <c r="S20" s="27" t="n">
        <f aca="false">R20/100*60</f>
        <v>8.4</v>
      </c>
      <c r="T20" s="45" t="n">
        <v>40</v>
      </c>
      <c r="U20" s="27" t="n">
        <f aca="false">T20/100*40</f>
        <v>16</v>
      </c>
      <c r="V20" s="46" t="n">
        <f aca="false">((J20+L20+T20)/100)*40+((N20+P20+R20)/100)*60</f>
        <v>68.6</v>
      </c>
      <c r="W20" s="45" t="n">
        <v>0</v>
      </c>
      <c r="X20" s="45" t="n">
        <v>0</v>
      </c>
      <c r="Y20" s="29" t="n">
        <f aca="false">V20+W20+X20</f>
        <v>68.6</v>
      </c>
      <c r="Z20" s="26" t="s">
        <v>42</v>
      </c>
      <c r="AA20" s="26" t="s">
        <v>42</v>
      </c>
      <c r="AB20" s="30" t="n">
        <v>484940</v>
      </c>
      <c r="AC20" s="51" t="n">
        <v>121235</v>
      </c>
      <c r="AD20" s="33" t="n">
        <v>60617.5</v>
      </c>
      <c r="AE20" s="33" t="n">
        <v>42432.25</v>
      </c>
      <c r="AF20" s="34" t="n">
        <v>18185.25</v>
      </c>
      <c r="AG20" s="35" t="s">
        <v>43</v>
      </c>
      <c r="AH20" s="36" t="s">
        <v>43</v>
      </c>
      <c r="AI20" s="37" t="s">
        <v>43</v>
      </c>
      <c r="AJ20" s="38" t="n">
        <v>121235</v>
      </c>
      <c r="AK20" s="49" t="s">
        <v>43</v>
      </c>
      <c r="AL20" s="40" t="n">
        <f aca="false">AD20+AE20+AF20</f>
        <v>121235</v>
      </c>
      <c r="AM20" s="44"/>
      <c r="AN20" s="42"/>
      <c r="AO20" s="42"/>
    </row>
    <row r="21" customFormat="false" ht="14.25" hidden="false" customHeight="false" outlineLevel="0" collapsed="false">
      <c r="A21" s="10" t="n">
        <v>18</v>
      </c>
      <c r="B21" s="10" t="n">
        <v>64233</v>
      </c>
      <c r="C21" s="22" t="s">
        <v>115</v>
      </c>
      <c r="D21" s="22" t="s">
        <v>116</v>
      </c>
      <c r="E21" s="22" t="s">
        <v>117</v>
      </c>
      <c r="F21" s="23" t="s">
        <v>118</v>
      </c>
      <c r="G21" s="24" t="s">
        <v>61</v>
      </c>
      <c r="H21" s="25" t="s">
        <v>117</v>
      </c>
      <c r="I21" s="26" t="s">
        <v>61</v>
      </c>
      <c r="J21" s="45" t="n">
        <v>22</v>
      </c>
      <c r="K21" s="27" t="n">
        <f aca="false">J21/100*40</f>
        <v>8.8</v>
      </c>
      <c r="L21" s="45" t="n">
        <v>16</v>
      </c>
      <c r="M21" s="27" t="n">
        <f aca="false">L21/100*40</f>
        <v>6.4</v>
      </c>
      <c r="N21" s="45" t="n">
        <v>24</v>
      </c>
      <c r="O21" s="27" t="n">
        <f aca="false">N21/100*60</f>
        <v>14.4</v>
      </c>
      <c r="P21" s="45" t="n">
        <v>24</v>
      </c>
      <c r="Q21" s="27" t="n">
        <f aca="false">P21/100*60</f>
        <v>14.4</v>
      </c>
      <c r="R21" s="45" t="n">
        <v>11</v>
      </c>
      <c r="S21" s="27" t="n">
        <f aca="false">R21/100*60</f>
        <v>6.6</v>
      </c>
      <c r="T21" s="45" t="n">
        <v>40</v>
      </c>
      <c r="U21" s="27" t="n">
        <f aca="false">T21/100*40</f>
        <v>16</v>
      </c>
      <c r="V21" s="46" t="n">
        <f aca="false">((J21+L21+T21)/100)*40+((N21+P21+R21)/100)*60</f>
        <v>66.6</v>
      </c>
      <c r="W21" s="45" t="n">
        <v>0</v>
      </c>
      <c r="X21" s="45" t="n">
        <v>0</v>
      </c>
      <c r="Y21" s="29" t="n">
        <f aca="false">V21+W21+X21</f>
        <v>66.6</v>
      </c>
      <c r="Z21" s="26" t="s">
        <v>42</v>
      </c>
      <c r="AA21" s="26" t="s">
        <v>42</v>
      </c>
      <c r="AB21" s="30" t="n">
        <v>274163.57</v>
      </c>
      <c r="AC21" s="51" t="n">
        <v>95957.25</v>
      </c>
      <c r="AD21" s="33" t="n">
        <v>47978.62</v>
      </c>
      <c r="AE21" s="33" t="n">
        <v>33585.03</v>
      </c>
      <c r="AF21" s="34" t="n">
        <v>14393.6</v>
      </c>
      <c r="AG21" s="35" t="s">
        <v>43</v>
      </c>
      <c r="AH21" s="36" t="s">
        <v>43</v>
      </c>
      <c r="AI21" s="37" t="s">
        <v>43</v>
      </c>
      <c r="AJ21" s="38" t="n">
        <v>95957.25</v>
      </c>
      <c r="AK21" s="49" t="s">
        <v>43</v>
      </c>
      <c r="AL21" s="40" t="n">
        <f aca="false">AD21+AE21+AF21</f>
        <v>95957.25</v>
      </c>
      <c r="AM21" s="44"/>
      <c r="AN21" s="42"/>
      <c r="AO21" s="42"/>
    </row>
    <row r="22" customFormat="false" ht="14.25" hidden="false" customHeight="false" outlineLevel="0" collapsed="false">
      <c r="A22" s="10" t="n">
        <v>19</v>
      </c>
      <c r="B22" s="10" t="n">
        <v>64238</v>
      </c>
      <c r="C22" s="22" t="s">
        <v>119</v>
      </c>
      <c r="D22" s="22" t="s">
        <v>120</v>
      </c>
      <c r="E22" s="22" t="s">
        <v>37</v>
      </c>
      <c r="F22" s="23" t="s">
        <v>121</v>
      </c>
      <c r="G22" s="24" t="s">
        <v>39</v>
      </c>
      <c r="H22" s="25" t="s">
        <v>37</v>
      </c>
      <c r="I22" s="26" t="s">
        <v>39</v>
      </c>
      <c r="J22" s="45" t="n">
        <v>20</v>
      </c>
      <c r="K22" s="27" t="n">
        <f aca="false">J22/100*40</f>
        <v>8</v>
      </c>
      <c r="L22" s="45" t="n">
        <v>18</v>
      </c>
      <c r="M22" s="27" t="n">
        <f aca="false">L22/100*40</f>
        <v>7.2</v>
      </c>
      <c r="N22" s="45" t="n">
        <v>24</v>
      </c>
      <c r="O22" s="27" t="n">
        <f aca="false">N22/100*60</f>
        <v>14.4</v>
      </c>
      <c r="P22" s="45" t="n">
        <v>21</v>
      </c>
      <c r="Q22" s="27" t="n">
        <f aca="false">P22/100*60</f>
        <v>12.6</v>
      </c>
      <c r="R22" s="45" t="n">
        <v>14</v>
      </c>
      <c r="S22" s="27" t="n">
        <f aca="false">R22/100*60</f>
        <v>8.4</v>
      </c>
      <c r="T22" s="45" t="n">
        <v>40</v>
      </c>
      <c r="U22" s="27" t="n">
        <f aca="false">T22/100*40</f>
        <v>16</v>
      </c>
      <c r="V22" s="46" t="n">
        <f aca="false">((J22+L22+T22)/100)*40+((N22+P22+R22)/100)*60</f>
        <v>66.6</v>
      </c>
      <c r="W22" s="45" t="n">
        <v>0</v>
      </c>
      <c r="X22" s="45" t="n">
        <v>0</v>
      </c>
      <c r="Y22" s="29" t="n">
        <f aca="false">V22+W22+X22</f>
        <v>66.6</v>
      </c>
      <c r="Z22" s="26" t="s">
        <v>42</v>
      </c>
      <c r="AA22" s="26" t="s">
        <v>52</v>
      </c>
      <c r="AB22" s="30" t="n">
        <v>446000</v>
      </c>
      <c r="AC22" s="51" t="n">
        <v>223000</v>
      </c>
      <c r="AD22" s="33" t="n">
        <v>100000</v>
      </c>
      <c r="AE22" s="33" t="n">
        <v>70000</v>
      </c>
      <c r="AF22" s="34" t="n">
        <v>30000</v>
      </c>
      <c r="AG22" s="35" t="s">
        <v>43</v>
      </c>
      <c r="AH22" s="36" t="s">
        <v>43</v>
      </c>
      <c r="AI22" s="37" t="s">
        <v>43</v>
      </c>
      <c r="AJ22" s="38" t="n">
        <v>200000</v>
      </c>
      <c r="AK22" s="49" t="s">
        <v>43</v>
      </c>
      <c r="AL22" s="40" t="n">
        <v>200000</v>
      </c>
      <c r="AM22" s="44"/>
      <c r="AN22" s="42"/>
      <c r="AO22" s="42"/>
    </row>
    <row r="23" customFormat="false" ht="14.25" hidden="false" customHeight="false" outlineLevel="0" collapsed="false">
      <c r="A23" s="10" t="n">
        <v>20</v>
      </c>
      <c r="B23" s="10" t="n">
        <v>63397</v>
      </c>
      <c r="C23" s="47" t="s">
        <v>122</v>
      </c>
      <c r="D23" s="47" t="s">
        <v>123</v>
      </c>
      <c r="E23" s="47" t="s">
        <v>124</v>
      </c>
      <c r="F23" s="23" t="s">
        <v>125</v>
      </c>
      <c r="G23" s="48" t="s">
        <v>41</v>
      </c>
      <c r="H23" s="25" t="s">
        <v>103</v>
      </c>
      <c r="I23" s="26" t="s">
        <v>41</v>
      </c>
      <c r="J23" s="45" t="n">
        <v>15.5</v>
      </c>
      <c r="K23" s="27" t="n">
        <f aca="false">J23/100*40</f>
        <v>6.2</v>
      </c>
      <c r="L23" s="45" t="n">
        <v>22</v>
      </c>
      <c r="M23" s="27" t="n">
        <f aca="false">L23/100*40</f>
        <v>8.8</v>
      </c>
      <c r="N23" s="45" t="n">
        <v>20.5</v>
      </c>
      <c r="O23" s="27" t="n">
        <f aca="false">N23/100*60</f>
        <v>12.3</v>
      </c>
      <c r="P23" s="45" t="n">
        <v>21</v>
      </c>
      <c r="Q23" s="27" t="n">
        <f aca="false">P23/100*60</f>
        <v>12.6</v>
      </c>
      <c r="R23" s="45" t="n">
        <v>15</v>
      </c>
      <c r="S23" s="27" t="n">
        <f aca="false">R23/100*60</f>
        <v>9</v>
      </c>
      <c r="T23" s="45" t="n">
        <v>40</v>
      </c>
      <c r="U23" s="27" t="n">
        <f aca="false">T23/100*40</f>
        <v>16</v>
      </c>
      <c r="V23" s="46" t="n">
        <f aca="false">((J23+L23+T23)/100)*40+((N23+P23+R23)/100)*60</f>
        <v>64.9</v>
      </c>
      <c r="W23" s="45" t="n">
        <v>0</v>
      </c>
      <c r="X23" s="45" t="n">
        <v>0</v>
      </c>
      <c r="Y23" s="29" t="n">
        <f aca="false">V23+W23+X23</f>
        <v>64.9</v>
      </c>
      <c r="Z23" s="26" t="s">
        <v>42</v>
      </c>
      <c r="AA23" s="26" t="s">
        <v>42</v>
      </c>
      <c r="AB23" s="30" t="n">
        <v>375209.33</v>
      </c>
      <c r="AC23" s="51" t="n">
        <v>187604.67</v>
      </c>
      <c r="AD23" s="33" t="n">
        <v>93802.33</v>
      </c>
      <c r="AE23" s="33" t="n">
        <v>65661.63</v>
      </c>
      <c r="AF23" s="34" t="n">
        <v>28140.71</v>
      </c>
      <c r="AG23" s="35" t="s">
        <v>43</v>
      </c>
      <c r="AH23" s="36" t="s">
        <v>43</v>
      </c>
      <c r="AI23" s="37" t="s">
        <v>43</v>
      </c>
      <c r="AJ23" s="38" t="n">
        <v>187604.67</v>
      </c>
      <c r="AK23" s="49" t="s">
        <v>43</v>
      </c>
      <c r="AL23" s="40" t="n">
        <f aca="false">AD23+AE23+AF23</f>
        <v>187604.67</v>
      </c>
      <c r="AM23" s="43"/>
      <c r="AN23" s="52"/>
      <c r="AO23" s="42"/>
    </row>
    <row r="24" customFormat="false" ht="14.25" hidden="false" customHeight="false" outlineLevel="0" collapsed="false">
      <c r="A24" s="10" t="n">
        <v>21</v>
      </c>
      <c r="B24" s="10" t="n">
        <v>64116</v>
      </c>
      <c r="C24" s="22" t="s">
        <v>126</v>
      </c>
      <c r="D24" s="22" t="s">
        <v>127</v>
      </c>
      <c r="E24" s="22" t="s">
        <v>128</v>
      </c>
      <c r="F24" s="23" t="s">
        <v>129</v>
      </c>
      <c r="G24" s="24" t="s">
        <v>130</v>
      </c>
      <c r="H24" s="25" t="s">
        <v>131</v>
      </c>
      <c r="I24" s="26" t="s">
        <v>132</v>
      </c>
      <c r="J24" s="45" t="n">
        <v>15.5</v>
      </c>
      <c r="K24" s="27" t="n">
        <f aca="false">J24/100*40</f>
        <v>6.2</v>
      </c>
      <c r="L24" s="45" t="n">
        <v>15</v>
      </c>
      <c r="M24" s="27" t="n">
        <f aca="false">L24/100*40</f>
        <v>6</v>
      </c>
      <c r="N24" s="45" t="n">
        <v>20.5</v>
      </c>
      <c r="O24" s="27" t="n">
        <f aca="false">N24/100*60</f>
        <v>12.3</v>
      </c>
      <c r="P24" s="45" t="n">
        <v>20.5</v>
      </c>
      <c r="Q24" s="27" t="n">
        <f aca="false">P24/100*60</f>
        <v>12.3</v>
      </c>
      <c r="R24" s="45" t="n">
        <v>15</v>
      </c>
      <c r="S24" s="27" t="n">
        <f aca="false">R24/100*60</f>
        <v>9</v>
      </c>
      <c r="T24" s="45" t="n">
        <v>40</v>
      </c>
      <c r="U24" s="27" t="n">
        <f aca="false">T24/100*40</f>
        <v>16</v>
      </c>
      <c r="V24" s="46" t="n">
        <f aca="false">((J24+L24+T24)/100)*40+((N24+P24+R24)/100)*60</f>
        <v>61.8</v>
      </c>
      <c r="W24" s="45" t="n">
        <v>0</v>
      </c>
      <c r="X24" s="45" t="n">
        <v>2.5</v>
      </c>
      <c r="Y24" s="29" t="n">
        <f aca="false">V24+W24+X24</f>
        <v>64.3</v>
      </c>
      <c r="Z24" s="26" t="s">
        <v>42</v>
      </c>
      <c r="AA24" s="26" t="s">
        <v>42</v>
      </c>
      <c r="AB24" s="30" t="n">
        <v>839472.18</v>
      </c>
      <c r="AC24" s="51" t="n">
        <v>293815.27</v>
      </c>
      <c r="AD24" s="33" t="n">
        <v>146907.63</v>
      </c>
      <c r="AE24" s="33" t="n">
        <v>102835.34</v>
      </c>
      <c r="AF24" s="34" t="n">
        <v>44072.3</v>
      </c>
      <c r="AG24" s="35" t="s">
        <v>43</v>
      </c>
      <c r="AH24" s="36" t="s">
        <v>43</v>
      </c>
      <c r="AI24" s="37" t="s">
        <v>43</v>
      </c>
      <c r="AJ24" s="38" t="n">
        <v>293815.27</v>
      </c>
      <c r="AK24" s="49" t="s">
        <v>43</v>
      </c>
      <c r="AL24" s="40" t="n">
        <f aca="false">AD24+AE24+AF24</f>
        <v>293815.27</v>
      </c>
      <c r="AM24" s="43"/>
      <c r="AN24" s="42"/>
      <c r="AO24" s="42"/>
    </row>
    <row r="25" customFormat="false" ht="14.25" hidden="false" customHeight="false" outlineLevel="0" collapsed="false">
      <c r="A25" s="10" t="n">
        <v>22</v>
      </c>
      <c r="B25" s="10" t="n">
        <v>62450</v>
      </c>
      <c r="C25" s="53" t="s">
        <v>133</v>
      </c>
      <c r="D25" s="53" t="s">
        <v>134</v>
      </c>
      <c r="E25" s="53" t="s">
        <v>106</v>
      </c>
      <c r="F25" s="23" t="s">
        <v>135</v>
      </c>
      <c r="G25" s="54" t="s">
        <v>39</v>
      </c>
      <c r="H25" s="55" t="s">
        <v>136</v>
      </c>
      <c r="I25" s="56" t="s">
        <v>39</v>
      </c>
      <c r="J25" s="57" t="n">
        <v>18</v>
      </c>
      <c r="K25" s="27" t="n">
        <f aca="false">J25/100*40</f>
        <v>7.2</v>
      </c>
      <c r="L25" s="57" t="n">
        <v>17</v>
      </c>
      <c r="M25" s="27" t="n">
        <f aca="false">L25/100*40</f>
        <v>6.8</v>
      </c>
      <c r="N25" s="57" t="n">
        <v>22</v>
      </c>
      <c r="O25" s="27" t="n">
        <f aca="false">N25/100*60</f>
        <v>13.2</v>
      </c>
      <c r="P25" s="57" t="n">
        <v>22</v>
      </c>
      <c r="Q25" s="27" t="n">
        <f aca="false">P25/100*60</f>
        <v>13.2</v>
      </c>
      <c r="R25" s="57" t="n">
        <v>13</v>
      </c>
      <c r="S25" s="27" t="n">
        <f aca="false">R25/100*60</f>
        <v>7.8</v>
      </c>
      <c r="T25" s="57" t="n">
        <v>40</v>
      </c>
      <c r="U25" s="27" t="n">
        <f aca="false">T25/100*40</f>
        <v>16</v>
      </c>
      <c r="V25" s="58" t="n">
        <f aca="false">((J25+L25+T25)/100)*40+((N25+P25+R25)/100)*60</f>
        <v>64.2</v>
      </c>
      <c r="W25" s="57" t="n">
        <v>0</v>
      </c>
      <c r="X25" s="57" t="n">
        <v>0</v>
      </c>
      <c r="Y25" s="29" t="n">
        <f aca="false">V25+W25+X25</f>
        <v>64.2</v>
      </c>
      <c r="Z25" s="56" t="s">
        <v>42</v>
      </c>
      <c r="AA25" s="56" t="s">
        <v>42</v>
      </c>
      <c r="AB25" s="59" t="n">
        <v>199999.98</v>
      </c>
      <c r="AC25" s="51" t="n">
        <v>100000</v>
      </c>
      <c r="AD25" s="51" t="n">
        <v>50000</v>
      </c>
      <c r="AE25" s="51" t="n">
        <v>35000</v>
      </c>
      <c r="AF25" s="31" t="n">
        <v>15000</v>
      </c>
      <c r="AG25" s="35" t="s">
        <v>43</v>
      </c>
      <c r="AH25" s="36" t="s">
        <v>43</v>
      </c>
      <c r="AI25" s="37" t="s">
        <v>43</v>
      </c>
      <c r="AJ25" s="38" t="n">
        <v>100000</v>
      </c>
      <c r="AK25" s="49" t="s">
        <v>43</v>
      </c>
      <c r="AL25" s="60" t="n">
        <f aca="false">AD25+AE25+AF25</f>
        <v>100000</v>
      </c>
      <c r="AM25" s="44"/>
      <c r="AN25" s="42"/>
      <c r="AO25" s="42"/>
    </row>
    <row r="26" customFormat="false" ht="14.25" hidden="false" customHeight="false" outlineLevel="0" collapsed="false">
      <c r="A26" s="61" t="n">
        <v>23</v>
      </c>
      <c r="B26" s="61" t="n">
        <v>64084</v>
      </c>
      <c r="C26" s="62" t="s">
        <v>137</v>
      </c>
      <c r="D26" s="62" t="s">
        <v>138</v>
      </c>
      <c r="E26" s="63" t="s">
        <v>139</v>
      </c>
      <c r="F26" s="64" t="s">
        <v>140</v>
      </c>
      <c r="G26" s="65" t="s">
        <v>61</v>
      </c>
      <c r="H26" s="66" t="s">
        <v>141</v>
      </c>
      <c r="I26" s="67" t="s">
        <v>61</v>
      </c>
      <c r="J26" s="68" t="n">
        <v>18</v>
      </c>
      <c r="K26" s="27" t="n">
        <f aca="false">J26/100*40</f>
        <v>7.2</v>
      </c>
      <c r="L26" s="68" t="n">
        <v>15</v>
      </c>
      <c r="M26" s="27" t="n">
        <f aca="false">L26/100*40</f>
        <v>6</v>
      </c>
      <c r="N26" s="68" t="n">
        <v>21</v>
      </c>
      <c r="O26" s="27" t="n">
        <f aca="false">N26/100*60</f>
        <v>12.6</v>
      </c>
      <c r="P26" s="68" t="n">
        <v>21</v>
      </c>
      <c r="Q26" s="27" t="n">
        <f aca="false">P26/100*60</f>
        <v>12.6</v>
      </c>
      <c r="R26" s="68" t="n">
        <v>12</v>
      </c>
      <c r="S26" s="27" t="n">
        <f aca="false">R26/100*60</f>
        <v>7.2</v>
      </c>
      <c r="T26" s="68" t="n">
        <v>40</v>
      </c>
      <c r="U26" s="27" t="n">
        <f aca="false">T26/100*40</f>
        <v>16</v>
      </c>
      <c r="V26" s="69" t="n">
        <f aca="false">((J26+L26+T26)/100)*40+((N26+P26+R26)/100)*60</f>
        <v>61.6</v>
      </c>
      <c r="W26" s="68" t="n">
        <v>0</v>
      </c>
      <c r="X26" s="68" t="n">
        <v>0</v>
      </c>
      <c r="Y26" s="29" t="n">
        <f aca="false">V26+W26+X26</f>
        <v>61.6</v>
      </c>
      <c r="Z26" s="70" t="s">
        <v>52</v>
      </c>
      <c r="AA26" s="67" t="s">
        <v>42</v>
      </c>
      <c r="AB26" s="71" t="n">
        <v>407667.6</v>
      </c>
      <c r="AC26" s="72" t="n">
        <v>203833.8</v>
      </c>
      <c r="AD26" s="71" t="n">
        <v>50000</v>
      </c>
      <c r="AE26" s="71" t="n">
        <v>35000</v>
      </c>
      <c r="AF26" s="73" t="n">
        <v>15000</v>
      </c>
      <c r="AG26" s="74" t="n">
        <v>50000</v>
      </c>
      <c r="AH26" s="71" t="n">
        <v>35000</v>
      </c>
      <c r="AI26" s="73" t="n">
        <f aca="false">AK26-AG26-AH26</f>
        <v>15000</v>
      </c>
      <c r="AJ26" s="75" t="n">
        <v>100000</v>
      </c>
      <c r="AK26" s="76" t="n">
        <v>100000</v>
      </c>
      <c r="AL26" s="77" t="n">
        <v>200000</v>
      </c>
      <c r="AM26" s="41" t="s">
        <v>142</v>
      </c>
      <c r="AN26" s="52"/>
      <c r="AO26" s="42"/>
    </row>
    <row r="27" customFormat="false" ht="14.25" hidden="false" customHeight="false" outlineLevel="0" collapsed="false">
      <c r="A27" s="70" t="n">
        <v>24</v>
      </c>
      <c r="B27" s="70" t="n">
        <v>64182</v>
      </c>
      <c r="C27" s="62" t="s">
        <v>143</v>
      </c>
      <c r="D27" s="62" t="s">
        <v>144</v>
      </c>
      <c r="E27" s="62" t="s">
        <v>136</v>
      </c>
      <c r="F27" s="64" t="s">
        <v>145</v>
      </c>
      <c r="G27" s="65" t="s">
        <v>39</v>
      </c>
      <c r="H27" s="66" t="s">
        <v>136</v>
      </c>
      <c r="I27" s="67" t="s">
        <v>39</v>
      </c>
      <c r="J27" s="68" t="n">
        <v>16</v>
      </c>
      <c r="K27" s="27" t="n">
        <f aca="false">J27/100*40</f>
        <v>6.4</v>
      </c>
      <c r="L27" s="68" t="n">
        <v>18</v>
      </c>
      <c r="M27" s="27" t="n">
        <f aca="false">L27/100*40</f>
        <v>7.2</v>
      </c>
      <c r="N27" s="68" t="n">
        <v>21</v>
      </c>
      <c r="O27" s="27" t="n">
        <f aca="false">N27/100*60</f>
        <v>12.6</v>
      </c>
      <c r="P27" s="68" t="n">
        <v>21</v>
      </c>
      <c r="Q27" s="27" t="n">
        <f aca="false">P27/100*60</f>
        <v>12.6</v>
      </c>
      <c r="R27" s="68" t="n">
        <v>10.5</v>
      </c>
      <c r="S27" s="27" t="n">
        <f aca="false">R27/100*60</f>
        <v>6.3</v>
      </c>
      <c r="T27" s="68" t="n">
        <v>40</v>
      </c>
      <c r="U27" s="27" t="n">
        <f aca="false">T27/100*40</f>
        <v>16</v>
      </c>
      <c r="V27" s="69" t="n">
        <f aca="false">((J27+L27+T27)/100)*40+((N27+P27+R27)/100)*60</f>
        <v>61.1</v>
      </c>
      <c r="W27" s="68" t="n">
        <v>0</v>
      </c>
      <c r="X27" s="68" t="n">
        <v>2.5</v>
      </c>
      <c r="Y27" s="29" t="n">
        <f aca="false">V27+W27+X27</f>
        <v>63.6</v>
      </c>
      <c r="Z27" s="67" t="s">
        <v>42</v>
      </c>
      <c r="AA27" s="67" t="s">
        <v>42</v>
      </c>
      <c r="AB27" s="71" t="n">
        <v>399007.4</v>
      </c>
      <c r="AC27" s="72" t="n">
        <v>199503.71</v>
      </c>
      <c r="AD27" s="71" t="n">
        <v>57588.69</v>
      </c>
      <c r="AE27" s="71" t="n">
        <v>40312.1</v>
      </c>
      <c r="AF27" s="73" t="n">
        <v>17276.6</v>
      </c>
      <c r="AG27" s="74" t="n">
        <f aca="false">AK27*0.5</f>
        <v>42163.16</v>
      </c>
      <c r="AH27" s="71" t="n">
        <f aca="false">AK27*0.35</f>
        <v>29514.21</v>
      </c>
      <c r="AI27" s="73" t="n">
        <f aca="false">AK27-AG27-AH27</f>
        <v>12648.95</v>
      </c>
      <c r="AJ27" s="75" t="n">
        <v>115177.39</v>
      </c>
      <c r="AK27" s="76" t="n">
        <v>84326.32</v>
      </c>
      <c r="AL27" s="77" t="n">
        <f aca="false">AK27+AJ27</f>
        <v>199503.71</v>
      </c>
      <c r="AM27" s="78"/>
      <c r="AN27" s="42"/>
      <c r="AO27" s="42"/>
    </row>
    <row r="28" customFormat="false" ht="14.25" hidden="false" customHeight="false" outlineLevel="0" collapsed="false">
      <c r="A28" s="79" t="n">
        <v>25</v>
      </c>
      <c r="B28" s="79" t="n">
        <v>62687</v>
      </c>
      <c r="C28" s="62" t="s">
        <v>146</v>
      </c>
      <c r="D28" s="62" t="s">
        <v>147</v>
      </c>
      <c r="E28" s="62" t="s">
        <v>148</v>
      </c>
      <c r="F28" s="64" t="s">
        <v>149</v>
      </c>
      <c r="G28" s="65" t="s">
        <v>150</v>
      </c>
      <c r="H28" s="66" t="s">
        <v>103</v>
      </c>
      <c r="I28" s="67" t="s">
        <v>41</v>
      </c>
      <c r="J28" s="68" t="n">
        <v>22</v>
      </c>
      <c r="K28" s="27" t="n">
        <f aca="false">J28/100*40</f>
        <v>8.8</v>
      </c>
      <c r="L28" s="68" t="n">
        <v>22</v>
      </c>
      <c r="M28" s="27" t="n">
        <f aca="false">L28/100*40</f>
        <v>8.8</v>
      </c>
      <c r="N28" s="68" t="n">
        <v>30</v>
      </c>
      <c r="O28" s="27" t="n">
        <f aca="false">N28/100*60</f>
        <v>18</v>
      </c>
      <c r="P28" s="68" t="n">
        <v>30</v>
      </c>
      <c r="Q28" s="27" t="n">
        <f aca="false">P28/100*60</f>
        <v>18</v>
      </c>
      <c r="R28" s="68" t="n">
        <v>12</v>
      </c>
      <c r="S28" s="27" t="n">
        <f aca="false">R28/100*60</f>
        <v>7.2</v>
      </c>
      <c r="T28" s="68" t="n">
        <v>0</v>
      </c>
      <c r="U28" s="27" t="n">
        <f aca="false">T28/100*40</f>
        <v>0</v>
      </c>
      <c r="V28" s="69" t="n">
        <f aca="false">((J28+L28+T28)/100)*40+((N28+P28+R28)/100)*60</f>
        <v>60.8</v>
      </c>
      <c r="W28" s="68" t="n">
        <v>0</v>
      </c>
      <c r="X28" s="68" t="n">
        <v>2.5</v>
      </c>
      <c r="Y28" s="29" t="n">
        <f aca="false">V28+W28+X28</f>
        <v>63.3</v>
      </c>
      <c r="Z28" s="67" t="s">
        <v>42</v>
      </c>
      <c r="AA28" s="67" t="s">
        <v>42</v>
      </c>
      <c r="AB28" s="71" t="n">
        <v>378658.9</v>
      </c>
      <c r="AC28" s="72" t="n">
        <v>189329.45</v>
      </c>
      <c r="AD28" s="67" t="s">
        <v>43</v>
      </c>
      <c r="AE28" s="67" t="s">
        <v>43</v>
      </c>
      <c r="AF28" s="80" t="s">
        <v>43</v>
      </c>
      <c r="AG28" s="74" t="n">
        <f aca="false">AK28*0.5</f>
        <v>91593.74</v>
      </c>
      <c r="AH28" s="71" t="n">
        <f aca="false">AK28*0.35</f>
        <v>64115.61</v>
      </c>
      <c r="AI28" s="73" t="n">
        <f aca="false">AK28-AG28-AH28</f>
        <v>27478.12</v>
      </c>
      <c r="AJ28" s="81" t="s">
        <v>43</v>
      </c>
      <c r="AK28" s="82" t="n">
        <v>183187.47</v>
      </c>
      <c r="AL28" s="77" t="n">
        <v>183187.47</v>
      </c>
      <c r="AM28" s="83" t="s">
        <v>151</v>
      </c>
      <c r="AN28" s="78"/>
      <c r="AO28" s="42"/>
    </row>
    <row r="29" customFormat="false" ht="14.25" hidden="false" customHeight="false" outlineLevel="0" collapsed="false">
      <c r="A29" s="79" t="n">
        <v>26</v>
      </c>
      <c r="B29" s="70" t="n">
        <v>63634</v>
      </c>
      <c r="C29" s="62" t="s">
        <v>152</v>
      </c>
      <c r="D29" s="62" t="s">
        <v>153</v>
      </c>
      <c r="E29" s="62" t="s">
        <v>154</v>
      </c>
      <c r="F29" s="64" t="s">
        <v>155</v>
      </c>
      <c r="G29" s="65" t="s">
        <v>41</v>
      </c>
      <c r="H29" s="66" t="s">
        <v>154</v>
      </c>
      <c r="I29" s="67" t="s">
        <v>41</v>
      </c>
      <c r="J29" s="68" t="n">
        <v>14</v>
      </c>
      <c r="K29" s="27" t="n">
        <f aca="false">J29/100*40</f>
        <v>5.6</v>
      </c>
      <c r="L29" s="68" t="n">
        <v>22</v>
      </c>
      <c r="M29" s="27" t="n">
        <f aca="false">L29/100*40</f>
        <v>8.8</v>
      </c>
      <c r="N29" s="68" t="n">
        <v>22</v>
      </c>
      <c r="O29" s="27" t="n">
        <f aca="false">N29/100*60</f>
        <v>13.2</v>
      </c>
      <c r="P29" s="68" t="n">
        <v>18</v>
      </c>
      <c r="Q29" s="27" t="n">
        <f aca="false">P29/100*60</f>
        <v>10.8</v>
      </c>
      <c r="R29" s="68" t="n">
        <v>10</v>
      </c>
      <c r="S29" s="27" t="n">
        <f aca="false">R29/100*60</f>
        <v>6</v>
      </c>
      <c r="T29" s="68" t="n">
        <v>40</v>
      </c>
      <c r="U29" s="27" t="n">
        <f aca="false">T29/100*40</f>
        <v>16</v>
      </c>
      <c r="V29" s="69" t="n">
        <f aca="false">((J29+L29+T29)/100)*40+((N29+P29+R29)/100)*60</f>
        <v>60.4</v>
      </c>
      <c r="W29" s="68" t="n">
        <v>0</v>
      </c>
      <c r="X29" s="68" t="n">
        <v>2.5</v>
      </c>
      <c r="Y29" s="29" t="n">
        <f aca="false">V29+W29+X29</f>
        <v>62.9</v>
      </c>
      <c r="Z29" s="67" t="s">
        <v>42</v>
      </c>
      <c r="AA29" s="67" t="s">
        <v>42</v>
      </c>
      <c r="AB29" s="71" t="n">
        <v>230870.29</v>
      </c>
      <c r="AC29" s="72" t="n">
        <v>115435.15</v>
      </c>
      <c r="AD29" s="67" t="s">
        <v>43</v>
      </c>
      <c r="AE29" s="67" t="s">
        <v>43</v>
      </c>
      <c r="AF29" s="80" t="s">
        <v>43</v>
      </c>
      <c r="AG29" s="74" t="n">
        <f aca="false">AK29*0.5</f>
        <v>57717.58</v>
      </c>
      <c r="AH29" s="71" t="n">
        <f aca="false">AK29*0.35</f>
        <v>40402.3</v>
      </c>
      <c r="AI29" s="73" t="n">
        <f aca="false">AK29-AG29-AH29</f>
        <v>17315.27</v>
      </c>
      <c r="AJ29" s="81" t="s">
        <v>43</v>
      </c>
      <c r="AK29" s="82" t="n">
        <v>115435.15</v>
      </c>
      <c r="AL29" s="77" t="n">
        <v>115435.15</v>
      </c>
      <c r="AM29" s="43"/>
      <c r="AN29" s="42"/>
      <c r="AO29" s="42"/>
    </row>
    <row r="30" customFormat="false" ht="14.25" hidden="false" customHeight="false" outlineLevel="0" collapsed="false">
      <c r="A30" s="79" t="n">
        <v>27</v>
      </c>
      <c r="B30" s="70" t="n">
        <v>64234</v>
      </c>
      <c r="C30" s="62" t="s">
        <v>156</v>
      </c>
      <c r="D30" s="62" t="s">
        <v>157</v>
      </c>
      <c r="E30" s="62" t="s">
        <v>93</v>
      </c>
      <c r="F30" s="64" t="s">
        <v>158</v>
      </c>
      <c r="G30" s="65" t="s">
        <v>86</v>
      </c>
      <c r="H30" s="66" t="s">
        <v>159</v>
      </c>
      <c r="I30" s="67" t="s">
        <v>86</v>
      </c>
      <c r="J30" s="68" t="n">
        <v>17</v>
      </c>
      <c r="K30" s="27" t="n">
        <f aca="false">J30/100*40</f>
        <v>6.8</v>
      </c>
      <c r="L30" s="68" t="n">
        <v>22</v>
      </c>
      <c r="M30" s="27" t="n">
        <f aca="false">L30/100*40</f>
        <v>8.8</v>
      </c>
      <c r="N30" s="68" t="n">
        <v>20.5</v>
      </c>
      <c r="O30" s="27" t="n">
        <f aca="false">N30/100*60</f>
        <v>12.3</v>
      </c>
      <c r="P30" s="68" t="n">
        <v>20.5</v>
      </c>
      <c r="Q30" s="27" t="n">
        <f aca="false">P30/100*60</f>
        <v>12.3</v>
      </c>
      <c r="R30" s="68" t="n">
        <v>11</v>
      </c>
      <c r="S30" s="27" t="n">
        <f aca="false">R30/100*60</f>
        <v>6.6</v>
      </c>
      <c r="T30" s="68" t="n">
        <v>40</v>
      </c>
      <c r="U30" s="27" t="n">
        <f aca="false">T30/100*40</f>
        <v>16</v>
      </c>
      <c r="V30" s="69" t="n">
        <f aca="false">((J30+L30+T30)/100)*40+((N30+P30+R30)/100)*60</f>
        <v>62.8</v>
      </c>
      <c r="W30" s="68" t="n">
        <v>0</v>
      </c>
      <c r="X30" s="68" t="n">
        <v>0</v>
      </c>
      <c r="Y30" s="29" t="n">
        <f aca="false">V30+W30+X30</f>
        <v>62.8</v>
      </c>
      <c r="Z30" s="67" t="s">
        <v>42</v>
      </c>
      <c r="AA30" s="67" t="s">
        <v>42</v>
      </c>
      <c r="AB30" s="71" t="n">
        <v>154694</v>
      </c>
      <c r="AC30" s="72" t="n">
        <v>77347</v>
      </c>
      <c r="AD30" s="67" t="s">
        <v>43</v>
      </c>
      <c r="AE30" s="67" t="s">
        <v>43</v>
      </c>
      <c r="AF30" s="80" t="s">
        <v>43</v>
      </c>
      <c r="AG30" s="74" t="n">
        <f aca="false">AK30*0.5</f>
        <v>38673.5</v>
      </c>
      <c r="AH30" s="71" t="n">
        <f aca="false">AK30*0.35</f>
        <v>27071.45</v>
      </c>
      <c r="AI30" s="73" t="n">
        <f aca="false">AK30-AG30-AH30</f>
        <v>11602.05</v>
      </c>
      <c r="AJ30" s="81" t="s">
        <v>43</v>
      </c>
      <c r="AK30" s="82" t="n">
        <v>77347</v>
      </c>
      <c r="AL30" s="77" t="n">
        <v>77347</v>
      </c>
      <c r="AM30" s="41"/>
      <c r="AN30" s="42"/>
      <c r="AO30" s="42"/>
    </row>
    <row r="31" customFormat="false" ht="14.25" hidden="false" customHeight="false" outlineLevel="0" collapsed="false">
      <c r="A31" s="79" t="n">
        <v>28</v>
      </c>
      <c r="B31" s="70" t="n">
        <v>62887</v>
      </c>
      <c r="C31" s="62" t="s">
        <v>160</v>
      </c>
      <c r="D31" s="62" t="s">
        <v>161</v>
      </c>
      <c r="E31" s="62" t="s">
        <v>162</v>
      </c>
      <c r="F31" s="64" t="s">
        <v>163</v>
      </c>
      <c r="G31" s="65" t="s">
        <v>86</v>
      </c>
      <c r="H31" s="66" t="s">
        <v>162</v>
      </c>
      <c r="I31" s="67" t="s">
        <v>86</v>
      </c>
      <c r="J31" s="68" t="n">
        <v>8</v>
      </c>
      <c r="K31" s="27" t="n">
        <f aca="false">J31/100*40</f>
        <v>3.2</v>
      </c>
      <c r="L31" s="68" t="n">
        <v>22</v>
      </c>
      <c r="M31" s="27" t="n">
        <f aca="false">L31/100*40</f>
        <v>8.8</v>
      </c>
      <c r="N31" s="68" t="n">
        <v>18</v>
      </c>
      <c r="O31" s="27" t="n">
        <f aca="false">N31/100*60</f>
        <v>10.8</v>
      </c>
      <c r="P31" s="68" t="n">
        <v>21</v>
      </c>
      <c r="Q31" s="27" t="n">
        <f aca="false">P31/100*60</f>
        <v>12.6</v>
      </c>
      <c r="R31" s="68" t="n">
        <v>15</v>
      </c>
      <c r="S31" s="27" t="n">
        <f aca="false">R31/100*60</f>
        <v>9</v>
      </c>
      <c r="T31" s="68" t="n">
        <v>40</v>
      </c>
      <c r="U31" s="27" t="n">
        <f aca="false">T31/100*40</f>
        <v>16</v>
      </c>
      <c r="V31" s="69" t="n">
        <f aca="false">((J31+L31+T31)/100)*40+((N31+P31+R31)/100)*60</f>
        <v>60.4</v>
      </c>
      <c r="W31" s="68" t="n">
        <v>0</v>
      </c>
      <c r="X31" s="68" t="n">
        <v>0</v>
      </c>
      <c r="Y31" s="29" t="n">
        <f aca="false">V31+W31+X31</f>
        <v>60.4</v>
      </c>
      <c r="Z31" s="67" t="s">
        <v>42</v>
      </c>
      <c r="AA31" s="67" t="s">
        <v>42</v>
      </c>
      <c r="AB31" s="71" t="n">
        <v>398266.75</v>
      </c>
      <c r="AC31" s="72" t="n">
        <v>199133.38</v>
      </c>
      <c r="AD31" s="67" t="s">
        <v>43</v>
      </c>
      <c r="AE31" s="67" t="s">
        <v>43</v>
      </c>
      <c r="AF31" s="80" t="s">
        <v>43</v>
      </c>
      <c r="AG31" s="74" t="n">
        <f aca="false">AK31*0.5</f>
        <v>99566.69</v>
      </c>
      <c r="AH31" s="71" t="n">
        <f aca="false">AK31*0.35</f>
        <v>69696.68</v>
      </c>
      <c r="AI31" s="73" t="n">
        <f aca="false">AK31-AG31-AH31</f>
        <v>29870.01</v>
      </c>
      <c r="AJ31" s="81" t="s">
        <v>43</v>
      </c>
      <c r="AK31" s="82" t="n">
        <v>199133.38</v>
      </c>
      <c r="AL31" s="77" t="n">
        <v>199133.38</v>
      </c>
      <c r="AM31" s="43"/>
      <c r="AN31" s="42"/>
      <c r="AO31" s="42"/>
    </row>
    <row r="32" customFormat="false" ht="14.25" hidden="false" customHeight="false" outlineLevel="0" collapsed="false">
      <c r="A32" s="79" t="n">
        <v>29</v>
      </c>
      <c r="B32" s="70" t="n">
        <v>64163</v>
      </c>
      <c r="C32" s="62" t="s">
        <v>164</v>
      </c>
      <c r="D32" s="62" t="s">
        <v>165</v>
      </c>
      <c r="E32" s="62" t="s">
        <v>136</v>
      </c>
      <c r="F32" s="64" t="s">
        <v>166</v>
      </c>
      <c r="G32" s="65" t="s">
        <v>39</v>
      </c>
      <c r="H32" s="66" t="s">
        <v>40</v>
      </c>
      <c r="I32" s="67" t="s">
        <v>41</v>
      </c>
      <c r="J32" s="68" t="n">
        <v>18</v>
      </c>
      <c r="K32" s="27" t="n">
        <f aca="false">J32/100*40</f>
        <v>7.2</v>
      </c>
      <c r="L32" s="68" t="n">
        <v>15</v>
      </c>
      <c r="M32" s="27" t="n">
        <f aca="false">L32/100*40</f>
        <v>6</v>
      </c>
      <c r="N32" s="68" t="n">
        <v>22</v>
      </c>
      <c r="O32" s="27" t="n">
        <f aca="false">N32/100*60</f>
        <v>13.2</v>
      </c>
      <c r="P32" s="68" t="n">
        <v>22</v>
      </c>
      <c r="Q32" s="27" t="n">
        <f aca="false">P32/100*60</f>
        <v>13.2</v>
      </c>
      <c r="R32" s="68" t="n">
        <v>10</v>
      </c>
      <c r="S32" s="27" t="n">
        <f aca="false">R32/100*60</f>
        <v>6</v>
      </c>
      <c r="T32" s="68" t="n">
        <v>30</v>
      </c>
      <c r="U32" s="27" t="n">
        <f aca="false">T32/100*40</f>
        <v>12</v>
      </c>
      <c r="V32" s="69" t="n">
        <f aca="false">((J32+L32+T32)/100)*40+((N32+P32+R32)/100)*60</f>
        <v>57.6</v>
      </c>
      <c r="W32" s="68" t="n">
        <v>0</v>
      </c>
      <c r="X32" s="68" t="n">
        <v>0</v>
      </c>
      <c r="Y32" s="29" t="n">
        <f aca="false">V32+W32+X32</f>
        <v>57.6</v>
      </c>
      <c r="Z32" s="67" t="s">
        <v>42</v>
      </c>
      <c r="AA32" s="67" t="s">
        <v>42</v>
      </c>
      <c r="AB32" s="71" t="n">
        <v>403120</v>
      </c>
      <c r="AC32" s="72" t="n">
        <v>201560</v>
      </c>
      <c r="AD32" s="67" t="s">
        <v>43</v>
      </c>
      <c r="AE32" s="67" t="s">
        <v>43</v>
      </c>
      <c r="AF32" s="80" t="s">
        <v>43</v>
      </c>
      <c r="AG32" s="74" t="n">
        <f aca="false">AK32*0.5</f>
        <v>73889.24</v>
      </c>
      <c r="AH32" s="71" t="n">
        <f aca="false">AK32*0.35</f>
        <v>51722.46</v>
      </c>
      <c r="AI32" s="73" t="n">
        <f aca="false">AK32-AG32-AH32</f>
        <v>22166.77</v>
      </c>
      <c r="AJ32" s="81" t="s">
        <v>43</v>
      </c>
      <c r="AK32" s="82" t="n">
        <v>147778.47</v>
      </c>
      <c r="AL32" s="77" t="n">
        <v>147778.47</v>
      </c>
      <c r="AM32" s="83" t="s">
        <v>151</v>
      </c>
      <c r="AN32" s="78"/>
      <c r="AO32" s="42"/>
    </row>
    <row r="33" customFormat="false" ht="14.25" hidden="false" customHeight="false" outlineLevel="0" collapsed="false">
      <c r="A33" s="79" t="n">
        <v>30</v>
      </c>
      <c r="B33" s="70" t="n">
        <v>62459</v>
      </c>
      <c r="C33" s="62" t="s">
        <v>167</v>
      </c>
      <c r="D33" s="62" t="s">
        <v>168</v>
      </c>
      <c r="E33" s="62" t="s">
        <v>154</v>
      </c>
      <c r="F33" s="64" t="s">
        <v>169</v>
      </c>
      <c r="G33" s="65" t="s">
        <v>41</v>
      </c>
      <c r="H33" s="66" t="s">
        <v>170</v>
      </c>
      <c r="I33" s="67" t="s">
        <v>41</v>
      </c>
      <c r="J33" s="68" t="n">
        <v>18</v>
      </c>
      <c r="K33" s="27" t="n">
        <f aca="false">J33/100*40</f>
        <v>7.2</v>
      </c>
      <c r="L33" s="68" t="n">
        <v>8</v>
      </c>
      <c r="M33" s="27" t="n">
        <f aca="false">L33/100*40</f>
        <v>3.2</v>
      </c>
      <c r="N33" s="68" t="n">
        <v>20</v>
      </c>
      <c r="O33" s="27" t="n">
        <f aca="false">N33/100*60</f>
        <v>12</v>
      </c>
      <c r="P33" s="68" t="n">
        <v>23.5</v>
      </c>
      <c r="Q33" s="27" t="n">
        <f aca="false">P33/100*60</f>
        <v>14.1</v>
      </c>
      <c r="R33" s="68" t="n">
        <v>14</v>
      </c>
      <c r="S33" s="27" t="n">
        <f aca="false">R33/100*60</f>
        <v>8.4</v>
      </c>
      <c r="T33" s="68" t="n">
        <v>30</v>
      </c>
      <c r="U33" s="27" t="n">
        <f aca="false">T33/100*40</f>
        <v>12</v>
      </c>
      <c r="V33" s="69" t="n">
        <f aca="false">((J33+L33+T33)/100)*40+((N33+P33+R33)/100)*60</f>
        <v>56.9</v>
      </c>
      <c r="W33" s="68" t="n">
        <v>0</v>
      </c>
      <c r="X33" s="68" t="n">
        <v>0</v>
      </c>
      <c r="Y33" s="29" t="n">
        <f aca="false">V33+W33+X33</f>
        <v>56.9</v>
      </c>
      <c r="Z33" s="67" t="s">
        <v>42</v>
      </c>
      <c r="AA33" s="67" t="s">
        <v>42</v>
      </c>
      <c r="AB33" s="71" t="n">
        <v>217500</v>
      </c>
      <c r="AC33" s="72" t="n">
        <v>108750</v>
      </c>
      <c r="AD33" s="67" t="s">
        <v>43</v>
      </c>
      <c r="AE33" s="67" t="s">
        <v>43</v>
      </c>
      <c r="AF33" s="80" t="s">
        <v>43</v>
      </c>
      <c r="AG33" s="74" t="n">
        <f aca="false">AK33*0.5</f>
        <v>54375</v>
      </c>
      <c r="AH33" s="71" t="n">
        <f aca="false">AK33*0.35</f>
        <v>38062.5</v>
      </c>
      <c r="AI33" s="73" t="n">
        <f aca="false">AK33-AG33-AH33</f>
        <v>16312.5</v>
      </c>
      <c r="AJ33" s="81" t="s">
        <v>43</v>
      </c>
      <c r="AK33" s="82" t="n">
        <v>108750</v>
      </c>
      <c r="AL33" s="77" t="n">
        <v>108750</v>
      </c>
      <c r="AM33" s="43"/>
      <c r="AN33" s="42"/>
      <c r="AO33" s="42"/>
    </row>
    <row r="34" customFormat="false" ht="14.25" hidden="false" customHeight="false" outlineLevel="0" collapsed="false">
      <c r="A34" s="84" t="n">
        <v>31</v>
      </c>
      <c r="B34" s="84" t="n">
        <v>63341</v>
      </c>
      <c r="C34" s="85" t="s">
        <v>171</v>
      </c>
      <c r="D34" s="85" t="s">
        <v>172</v>
      </c>
      <c r="E34" s="85" t="s">
        <v>93</v>
      </c>
      <c r="F34" s="86" t="s">
        <v>173</v>
      </c>
      <c r="G34" s="87" t="s">
        <v>86</v>
      </c>
      <c r="H34" s="88" t="s">
        <v>174</v>
      </c>
      <c r="I34" s="89" t="s">
        <v>86</v>
      </c>
      <c r="J34" s="90" t="n">
        <v>8</v>
      </c>
      <c r="K34" s="91" t="n">
        <f aca="false">J34/100*40</f>
        <v>3.2</v>
      </c>
      <c r="L34" s="90" t="n">
        <v>10</v>
      </c>
      <c r="M34" s="91" t="n">
        <f aca="false">L34/100*40</f>
        <v>4</v>
      </c>
      <c r="N34" s="90" t="n">
        <v>20</v>
      </c>
      <c r="O34" s="91" t="n">
        <f aca="false">N34/100*60</f>
        <v>12</v>
      </c>
      <c r="P34" s="90" t="n">
        <v>20</v>
      </c>
      <c r="Q34" s="91" t="n">
        <f aca="false">P34/100*60</f>
        <v>12</v>
      </c>
      <c r="R34" s="90" t="n">
        <v>10</v>
      </c>
      <c r="S34" s="91" t="n">
        <f aca="false">R34/100*60</f>
        <v>6</v>
      </c>
      <c r="T34" s="90" t="n">
        <v>40</v>
      </c>
      <c r="U34" s="91" t="n">
        <f aca="false">T34/100*40</f>
        <v>16</v>
      </c>
      <c r="V34" s="92" t="n">
        <f aca="false">((J34+L34+T34)/100)*40+((N34+P34+R34)/100)*60</f>
        <v>53.2</v>
      </c>
      <c r="W34" s="90" t="n">
        <v>0</v>
      </c>
      <c r="X34" s="90" t="n">
        <v>2.5</v>
      </c>
      <c r="Y34" s="93" t="n">
        <f aca="false">V34+W34+X34</f>
        <v>55.7</v>
      </c>
      <c r="Z34" s="89" t="s">
        <v>42</v>
      </c>
      <c r="AA34" s="89" t="s">
        <v>42</v>
      </c>
      <c r="AB34" s="94" t="n">
        <v>441717.4</v>
      </c>
      <c r="AC34" s="95" t="n">
        <v>220858.7</v>
      </c>
      <c r="AD34" s="96"/>
      <c r="AE34" s="97"/>
      <c r="AF34" s="98"/>
      <c r="AG34" s="99" t="n">
        <f aca="false">AK34*0.5</f>
        <v>100000</v>
      </c>
      <c r="AH34" s="94" t="n">
        <f aca="false">AK34*0.35</f>
        <v>70000</v>
      </c>
      <c r="AI34" s="100" t="n">
        <f aca="false">AK34-AG34-AH34</f>
        <v>30000</v>
      </c>
      <c r="AJ34" s="101" t="s">
        <v>43</v>
      </c>
      <c r="AK34" s="102" t="n">
        <v>200000</v>
      </c>
      <c r="AL34" s="103" t="n">
        <v>200000</v>
      </c>
      <c r="AM34" s="41" t="s">
        <v>142</v>
      </c>
      <c r="AN34" s="42"/>
      <c r="AO34" s="42"/>
    </row>
    <row r="35" customFormat="false" ht="42.75" hidden="false" customHeight="true" outlineLevel="0" collapsed="false">
      <c r="A35" s="104" t="n">
        <v>32</v>
      </c>
      <c r="B35" s="104" t="n">
        <v>64222</v>
      </c>
      <c r="C35" s="105" t="s">
        <v>175</v>
      </c>
      <c r="D35" s="105" t="s">
        <v>176</v>
      </c>
      <c r="E35" s="105" t="s">
        <v>177</v>
      </c>
      <c r="F35" s="106" t="s">
        <v>178</v>
      </c>
      <c r="G35" s="107" t="s">
        <v>179</v>
      </c>
      <c r="H35" s="108" t="s">
        <v>154</v>
      </c>
      <c r="I35" s="109" t="s">
        <v>41</v>
      </c>
      <c r="J35" s="110" t="n">
        <v>5</v>
      </c>
      <c r="K35" s="111" t="n">
        <f aca="false">J35/100*40</f>
        <v>2</v>
      </c>
      <c r="L35" s="110" t="n">
        <v>7.5</v>
      </c>
      <c r="M35" s="111" t="n">
        <f aca="false">L35/100*40</f>
        <v>3</v>
      </c>
      <c r="N35" s="110" t="n">
        <v>22</v>
      </c>
      <c r="O35" s="111" t="n">
        <f aca="false">N35/100*60</f>
        <v>13.2</v>
      </c>
      <c r="P35" s="110" t="n">
        <v>15</v>
      </c>
      <c r="Q35" s="111" t="n">
        <f aca="false">P35/100*60</f>
        <v>9</v>
      </c>
      <c r="R35" s="110" t="n">
        <v>5</v>
      </c>
      <c r="S35" s="111" t="n">
        <f aca="false">R35/100*60</f>
        <v>3</v>
      </c>
      <c r="T35" s="110" t="n">
        <v>40</v>
      </c>
      <c r="U35" s="111" t="n">
        <f aca="false">T35/100*40</f>
        <v>16</v>
      </c>
      <c r="V35" s="112" t="n">
        <f aca="false">((J35+L35+T35)/100)*40+((N35+P35+R35)/100)*60</f>
        <v>46.2</v>
      </c>
      <c r="W35" s="110" t="n">
        <v>0</v>
      </c>
      <c r="X35" s="110" t="n">
        <v>0</v>
      </c>
      <c r="Y35" s="113" t="n">
        <f aca="false">V35+W35+X35</f>
        <v>46.2</v>
      </c>
      <c r="Z35" s="109" t="s">
        <v>42</v>
      </c>
      <c r="AA35" s="109" t="s">
        <v>42</v>
      </c>
      <c r="AB35" s="114" t="n">
        <v>337050</v>
      </c>
      <c r="AC35" s="115" t="n">
        <v>168525</v>
      </c>
      <c r="AD35" s="116" t="s">
        <v>180</v>
      </c>
      <c r="AE35" s="116"/>
      <c r="AF35" s="116"/>
      <c r="AG35" s="116"/>
      <c r="AH35" s="116"/>
      <c r="AI35" s="116"/>
      <c r="AJ35" s="116"/>
      <c r="AK35" s="116"/>
      <c r="AL35" s="116"/>
      <c r="AM35" s="43"/>
      <c r="AN35" s="42"/>
      <c r="AO35" s="42"/>
    </row>
    <row r="36" customFormat="false" ht="14.25" hidden="false" customHeight="false" outlineLevel="0" collapsed="false">
      <c r="A36" s="42"/>
      <c r="B36" s="42"/>
      <c r="C36" s="42"/>
      <c r="D36" s="42"/>
      <c r="E36" s="43"/>
      <c r="F36" s="43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1"/>
      <c r="Y36" s="42"/>
      <c r="AB36" s="117"/>
      <c r="AC36" s="118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</row>
    <row r="37" customFormat="false" ht="14.25" hidden="false" customHeight="false" outlineLevel="0" collapsed="false">
      <c r="A37" s="42"/>
      <c r="B37" s="42"/>
      <c r="C37" s="42"/>
      <c r="D37" s="42"/>
      <c r="E37" s="42"/>
      <c r="F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Y37" s="42"/>
      <c r="AB37" s="52"/>
      <c r="AC37" s="83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</row>
    <row r="38" customFormat="false" ht="14.25" hidden="false" customHeight="false" outlineLevel="0" collapsed="false">
      <c r="A38" s="42"/>
      <c r="B38" s="42"/>
      <c r="C38" s="42"/>
      <c r="D38" s="42"/>
      <c r="E38" s="42"/>
      <c r="F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Y38" s="42"/>
      <c r="AB38" s="5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</row>
  </sheetData>
  <autoFilter ref="B3:AA36"/>
  <mergeCells count="4">
    <mergeCell ref="A1:C1"/>
    <mergeCell ref="AD2:AF2"/>
    <mergeCell ref="AG2:AI2"/>
    <mergeCell ref="AD35:AL35"/>
  </mergeCells>
  <printOptions headings="false" gridLines="false" gridLinesSet="true" horizontalCentered="false" verticalCentered="false"/>
  <pageMargins left="0.157638888888889" right="0.157638888888889" top="0.748611111111111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&amp;C&amp;16ALLEGATO N. 1 - verbale di approvazione della graduatoria linea B - id 578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2024-02-21T09:17:51Z</dcterms:created>
  <dc:creator>Marco Aureli</dc:creator>
  <dc:description/>
  <dc:language>it-IT</dc:language>
  <cp:lastModifiedBy>Angela Cecconi</cp:lastModifiedBy>
  <cp:lastPrinted>2024-04-16T10:54:16Z</cp:lastPrinted>
  <dcterms:modified xsi:type="dcterms:W3CDTF">2025-04-22T09:09:40Z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