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LLEGATO 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<sst xmlns="http://schemas.openxmlformats.org/spreadsheetml/2006/main" count="136" uniqueCount="110">
  <si>
    <t xml:space="preserve">ALLEGATO 1 - LIQUIDAZIONE 2 -  Al Decreto di Liquidazione Contributi -  Bando Accoglienza 2024  Azione B (Bilancio 2025/2027  Annualità 2025  - Residui 2024 - ID OpenAct n. 43931080 )</t>
  </si>
  <si>
    <t xml:space="preserve">FASE DOMANDA / CONCESSIONE</t>
  </si>
  <si>
    <t xml:space="preserve">FASE ISTRUTTORIA RENDICONTO</t>
  </si>
  <si>
    <t xml:space="preserve">LIQUIDAZIONE</t>
  </si>
  <si>
    <t xml:space="preserve">BILANCIO 2025/2027 - Ann. 2025 - Residui 2024</t>
  </si>
  <si>
    <t xml:space="preserve">ORD.</t>
  </si>
  <si>
    <t xml:space="preserve">POS.  Grad. (DDS 255/TURI - 18/09/2024)</t>
  </si>
  <si>
    <t xml:space="preserve">ID DOM PROCEDIM.</t>
  </si>
  <si>
    <t xml:space="preserve">COD. BENEF.</t>
  </si>
  <si>
    <t xml:space="preserve">DENOMINAZIONE SOGGETTO</t>
  </si>
  <si>
    <t xml:space="preserve">SEDE LEGALE</t>
  </si>
  <si>
    <t xml:space="preserve">INDIRIZZO SEDE LEGALE</t>
  </si>
  <si>
    <t xml:space="preserve">CODICE FISCALE</t>
  </si>
  <si>
    <t xml:space="preserve">P.IVA</t>
  </si>
  <si>
    <t xml:space="preserve">TITOLO PROGETTO / EVENTO</t>
  </si>
  <si>
    <t xml:space="preserve">CODICI - CUP (CUP UNICO Cumulativo Cat. Altri Soggetti - Altre Amm Locali)</t>
  </si>
  <si>
    <t xml:space="preserve">TOTALI SPESE</t>
  </si>
  <si>
    <t xml:space="preserve">ENTRATE</t>
  </si>
  <si>
    <t xml:space="preserve">DISAVANZO</t>
  </si>
  <si>
    <t xml:space="preserve">ATTO DI CONCESSIONE</t>
  </si>
  <si>
    <t xml:space="preserve">CONTRIBUTO CONCESSO</t>
  </si>
  <si>
    <t xml:space="preserve">SPESE PRESENTATE A RENDICONTO</t>
  </si>
  <si>
    <t xml:space="preserve">SPESE AMMESSE A RENDICONTO</t>
  </si>
  <si>
    <t xml:space="preserve">PROPORZ. %  SPESA  AMMESSA RENDICONT. - RISP. SPESA AMMESSA IN DOMANDA (Art. 6.1 DDS 154/2024)</t>
  </si>
  <si>
    <t xml:space="preserve">TOT. ENTRATE</t>
  </si>
  <si>
    <t xml:space="preserve">TOTALE DISAV.</t>
  </si>
  <si>
    <t xml:space="preserve">ECONOMIA DA ACCERTARE</t>
  </si>
  <si>
    <t xml:space="preserve">CONTRIBUTO LORDO DA LIQUIDARE</t>
  </si>
  <si>
    <t xml:space="preserve">Importo RIT 4% cod.106E Ritenute (Art.28 D.P.R. 600/73) </t>
  </si>
  <si>
    <t xml:space="preserve">CONTRIBUTO NETTO DA LIQUIDARE</t>
  </si>
  <si>
    <t xml:space="preserve">CAP.</t>
  </si>
  <si>
    <t xml:space="preserve">IMP - SUB</t>
  </si>
  <si>
    <t xml:space="preserve">NOTE RIDUZONE</t>
  </si>
  <si>
    <t xml:space="preserve">COMUNE DI APECCHIO</t>
  </si>
  <si>
    <t xml:space="preserve">APECCHIO</t>
  </si>
  <si>
    <t xml:space="preserve">VIA XX SETTEMBRE N. 8</t>
  </si>
  <si>
    <t xml:space="preserve">82000010411</t>
  </si>
  <si>
    <t xml:space="preserve">42ESIMA MOSTRA MERCATO DEL TARTUFO – FESTIVAL “APECCHIO TARTUFO &amp; BIRRA – FESTIVAL DELL’ALOGASTRONOMIA” - 2024</t>
  </si>
  <si>
    <t xml:space="preserve">J19I24001310002</t>
  </si>
  <si>
    <t xml:space="preserve">DDS 323/TURI 20/11/2024</t>
  </si>
  <si>
    <t xml:space="preserve">Imp. n° 9976/14342 Ann. 2025 - Residui 2024</t>
  </si>
  <si>
    <t xml:space="preserve">PRO LOCO DI APPIGNANO APS</t>
  </si>
  <si>
    <t xml:space="preserve">APPIGNANO</t>
  </si>
  <si>
    <t xml:space="preserve">PIAZZA UMBERTO I, 1</t>
  </si>
  <si>
    <t xml:space="preserve">01370570432</t>
  </si>
  <si>
    <t xml:space="preserve">APPIGNANO RETRO' - 2024</t>
  </si>
  <si>
    <t xml:space="preserve">B78J24001310009</t>
  </si>
  <si>
    <t xml:space="preserve">Imp. n° 9978/14237 Ann. 2025 - Residui 2024</t>
  </si>
  <si>
    <t xml:space="preserve">CICLISTE PER CASO ASD</t>
  </si>
  <si>
    <t xml:space="preserve">ARCEVIA</t>
  </si>
  <si>
    <t xml:space="preserve">FRAZ. SANT'APOLLINARE 133</t>
  </si>
  <si>
    <t xml:space="preserve">92055340423</t>
  </si>
  <si>
    <t xml:space="preserve">W! FESTIVAL - 2024</t>
  </si>
  <si>
    <t xml:space="preserve">Imp. n° 9978/14251 Ann. 2025 - Residui 2024</t>
  </si>
  <si>
    <t xml:space="preserve">ASSOCIAZIONE SPORTIVA DILETTANTISTICA “RGHIRO”</t>
  </si>
  <si>
    <t xml:space="preserve">RAPAGNANO</t>
  </si>
  <si>
    <t xml:space="preserve">via chiaretti 3</t>
  </si>
  <si>
    <t xml:space="preserve">02523970446</t>
  </si>
  <si>
    <t xml:space="preserve">RGHIRO - 2024</t>
  </si>
  <si>
    <t xml:space="preserve">Imp. n° 9978/14257 Ann. 2025 - Residui 2024</t>
  </si>
  <si>
    <t xml:space="preserve">Contributo ridotto: le Spese Rendicontate Ammesse sono al di sotto dell'80% rispetto alla spesa ammessa in fase di domanda.  (Art. 6.1 DDS 154/2024).</t>
  </si>
  <si>
    <t xml:space="preserve">ASSOCIAZIONE PALIO DEL SERAFINO</t>
  </si>
  <si>
    <t xml:space="preserve">SARNANO</t>
  </si>
  <si>
    <t xml:space="preserve">via G. Leopardi 2</t>
  </si>
  <si>
    <t xml:space="preserve">01430480432</t>
  </si>
  <si>
    <t xml:space="preserve">CORTEO STORICO E PALIO DEL SERAFINO - 2024</t>
  </si>
  <si>
    <t xml:space="preserve">Imp. n° 9978/14280 Ann. 2025 - Residui 2024</t>
  </si>
  <si>
    <t xml:space="preserve">Contributo ridotto entro il limite del Disavanzo  (Art. 6.1 DDS 154/2024).</t>
  </si>
  <si>
    <t xml:space="preserve">PROLOCO COSSINEA APS</t>
  </si>
  <si>
    <t xml:space="preserve">COSSIGNANO</t>
  </si>
  <si>
    <t xml:space="preserve">PIAZZA SANTUCCI, 1</t>
  </si>
  <si>
    <t xml:space="preserve">01444100448</t>
  </si>
  <si>
    <t xml:space="preserve">SAGRA DEL FRITTO MISTO – 16° EDIZIONE - 2024</t>
  </si>
  <si>
    <t xml:space="preserve">Imp. n° 9978/14282 Ann. 2025 - Residui 2024</t>
  </si>
  <si>
    <t xml:space="preserve">PRO LOCO COMUNANZA APS</t>
  </si>
  <si>
    <t xml:space="preserve">COMUNANZA</t>
  </si>
  <si>
    <t xml:space="preserve">VIA SARTI N. 3</t>
  </si>
  <si>
    <t xml:space="preserve">01025730449</t>
  </si>
  <si>
    <t xml:space="preserve">FESTA DELLE PRO LOCO NEI SIBILLINI – 6 EDIZIONE - 2024</t>
  </si>
  <si>
    <t xml:space="preserve">Imp. n° 9978/14283 Ann. 2025 - Residui 2024</t>
  </si>
  <si>
    <t xml:space="preserve">ASSOCIAZIONE CULTURALE ANIMAFEMINA</t>
  </si>
  <si>
    <t xml:space="preserve">FANO</t>
  </si>
  <si>
    <t xml:space="preserve">via Angiolello, 10</t>
  </si>
  <si>
    <t xml:space="preserve">90049180418</t>
  </si>
  <si>
    <t xml:space="preserve">INCANTO FESTIVAL - VISIONI TRA CINEMA, MUSICA E POESIA - 2024</t>
  </si>
  <si>
    <t xml:space="preserve">Imp. n° 9978/14289 Ann. 2025 - Residui 2024</t>
  </si>
  <si>
    <t xml:space="preserve">	984630</t>
  </si>
  <si>
    <t xml:space="preserve">DON ELISEO SCOROLLI APS</t>
  </si>
  <si>
    <t xml:space="preserve">CIVITANOVA MARCHE</t>
  </si>
  <si>
    <t xml:space="preserve">via palestro 7c</t>
  </si>
  <si>
    <t xml:space="preserve">02086750433</t>
  </si>
  <si>
    <t xml:space="preserve">SAGRA DEL LI CALAMA' - 2024</t>
  </si>
  <si>
    <t xml:space="preserve">DDS 350/TURI 04/12/2024</t>
  </si>
  <si>
    <t xml:space="preserve">Imp. n° 10489/14779 Ann. 2025 - Residui 2024</t>
  </si>
  <si>
    <t xml:space="preserve">PRO LOCO MORROVALLE - APS</t>
  </si>
  <si>
    <t xml:space="preserve">MORROVALLE </t>
  </si>
  <si>
    <t xml:space="preserve">VIA MAZZINI 31/33</t>
  </si>
  <si>
    <t xml:space="preserve">01409030432</t>
  </si>
  <si>
    <t xml:space="preserve">CALICI DI STELLE - 2024</t>
  </si>
  <si>
    <t xml:space="preserve">Imp. n° 10489/14787 Ann. 2025 - Residui 2024</t>
  </si>
  <si>
    <t xml:space="preserve">Il contributo è stato ridotto al  95,15%,  (Valore proporzionale della spesa  rendicontata ammessa,  rispetto alla spesa ammessa in fase di domanda). La spesa rendicontatata ammissibile,  non raggiunge il valore progettuale rendicontato minimo consentito e necessario di €. 10.000,00   (Art. 6.1 DDS 154/2024).</t>
  </si>
  <si>
    <t xml:space="preserve">TOTALI</t>
  </si>
  <si>
    <t xml:space="preserve">Riepilogo disponibilita finanziaria  Annualita' 2025- Residui 2024</t>
  </si>
  <si>
    <t xml:space="preserve">RIEPILOGO ECONOMIE DA ACCERTARE PER CAPITOLO</t>
  </si>
  <si>
    <t xml:space="preserve">RIEPILOGO RIT 4% cod.106E Ritenute (Art.28 D.P.R. 600/73) DIVISE PER CAPITOLO</t>
  </si>
  <si>
    <t xml:space="preserve">DIVISA PER CAPITOLO</t>
  </si>
  <si>
    <t xml:space="preserve">DIVISE PER CAPITOLO</t>
  </si>
  <si>
    <t xml:space="preserve">Importo Lordo</t>
  </si>
  <si>
    <t xml:space="preserve">Importo RIT. 4%</t>
  </si>
  <si>
    <t xml:space="preserve">Netto da liquidare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</si>
</sst>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€&quot;_-;\-* #,##0.00&quot; €&quot;_-;_-* \-??&quot; €&quot;_-;_-@_-"/>
    <numFmt numFmtId="166" formatCode="0%"/>
    <numFmt numFmtId="167" formatCode="0.00%"/>
    <numFmt numFmtId="168" formatCode="_-* #,##0.00_-;\-* #,##0.00_-;_-* \-??_-;_-@_-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2060"/>
      <name val="Calibri"/>
      <family val="2"/>
      <charset val="1"/>
    </font>
    <font>
      <sz val="16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8"/>
      <color rgb="FFC00000"/>
      <name val="Calibri"/>
      <family val="2"/>
      <charset val="1"/>
    </font>
    <font>
      <b val="true"/>
      <sz val="6"/>
      <color rgb="FF000000"/>
      <name val="Calibri"/>
      <family val="2"/>
      <charset val="1"/>
    </font>
    <font>
      <b val="true"/>
      <sz val="11"/>
      <color rgb="FF002060"/>
      <name val="Calibri"/>
      <family val="2"/>
      <charset val="1"/>
    </font>
    <font>
      <b val="true"/>
      <sz val="6"/>
      <color theme="1"/>
      <name val="Calibri"/>
      <family val="2"/>
      <charset val="1"/>
    </font>
    <font>
      <b val="true"/>
      <sz val="11"/>
      <color rgb="FFC00000"/>
      <name val="Calibri"/>
      <family val="2"/>
      <charset val="1"/>
    </font>
    <font>
      <b val="true"/>
      <sz val="11"/>
      <color rgb="FF0070C0"/>
      <name val="Calibri"/>
      <family val="2"/>
      <charset val="1"/>
    </font>
    <font>
      <b val="true"/>
      <sz val="8"/>
      <color theme="1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sz val="11"/>
      <color rgb="FFC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b val="true"/>
      <sz val="12"/>
      <color rgb="FF002060"/>
      <name val="Calibri"/>
      <family val="2"/>
      <charset val="1"/>
    </font>
    <font>
      <b val="true"/>
      <sz val="12"/>
      <color rgb="FFC00000"/>
      <name val="Calibri"/>
      <family val="2"/>
      <charset val="1"/>
    </font>
    <font>
      <sz val="12"/>
      <color rgb="FFC00000"/>
      <name val="Calibri"/>
      <family val="2"/>
      <charset val="1"/>
    </font>
    <font>
      <b val="true"/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8" tint="0.7999"/>
        <bgColor rgb="FFCCFFFF"/>
      </patternFill>
    </fill>
    <fill>
      <patternFill patternType="solid">
        <fgColor theme="5" tint="0.7999"/>
        <bgColor rgb="FFDEEBF7"/>
      </patternFill>
    </fill>
  </fills>
  <borders count="4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thin"/>
      <right/>
      <top style="medium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medium"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thin"/>
      <right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0" borderId="16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0" fillId="0" borderId="17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18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1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2" borderId="2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2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23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4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2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0" borderId="19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2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3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2" borderId="2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28" xfId="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24" fillId="0" borderId="0" xfId="0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4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2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5" fillId="3" borderId="19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7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5" fillId="3" borderId="25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2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2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2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6" fillId="0" borderId="2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0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6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3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2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3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3" borderId="3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3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3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0" borderId="3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2" borderId="3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3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1" fillId="0" borderId="38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1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0" borderId="4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19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0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4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24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1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4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0" borderId="42" xfId="17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5" fontId="32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EEBF7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AC28"/>
  <sheetViews>
    <sheetView showFormulas="false" showGridLines="true" showRowColHeaders="true" showZeros="true" rightToLeft="false" tabSelected="true" showOutlineSymbols="true" defaultGridColor="true" view="normal" topLeftCell="F1" colorId="64" zoomScale="85" zoomScaleNormal="85" zoomScalePageLayoutView="100" workbookViewId="0">
      <selection pane="topLeft" activeCell="AC2" activeCellId="0" sqref="AC2"/>
    </sheetView>
  </sheetViews>
  <sheetFormatPr defaultColWidth="8.71484375" defaultRowHeight="15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2" width="6.85"/>
    <col collapsed="false" customWidth="true" hidden="false" outlineLevel="0" max="3" min="3" style="1" width="10.71"/>
    <col collapsed="false" customWidth="true" hidden="false" outlineLevel="0" max="4" min="4" style="3" width="8"/>
    <col collapsed="false" customWidth="true" hidden="false" outlineLevel="0" max="5" min="5" style="4" width="9.14"/>
    <col collapsed="false" customWidth="true" hidden="false" outlineLevel="0" max="6" min="6" style="1" width="39.57"/>
    <col collapsed="false" customWidth="true" hidden="false" outlineLevel="0" max="7" min="7" style="1" width="19.86"/>
    <col collapsed="false" customWidth="true" hidden="false" outlineLevel="0" max="8" min="8" style="1" width="25.71"/>
    <col collapsed="false" customWidth="true" hidden="false" outlineLevel="0" max="10" min="9" style="3" width="13.15"/>
    <col collapsed="false" customWidth="true" hidden="false" outlineLevel="0" max="11" min="11" style="1" width="45.43"/>
    <col collapsed="false" customWidth="true" hidden="false" outlineLevel="0" max="12" min="12" style="3" width="17.15"/>
    <col collapsed="false" customWidth="true" hidden="false" outlineLevel="0" max="13" min="13" style="3" width="16"/>
    <col collapsed="false" customWidth="true" hidden="false" outlineLevel="0" max="15" min="14" style="3" width="13.86"/>
    <col collapsed="false" customWidth="true" hidden="false" outlineLevel="0" max="16" min="16" style="3" width="20.29"/>
    <col collapsed="false" customWidth="true" hidden="false" outlineLevel="0" max="17" min="17" style="5" width="20.29"/>
    <col collapsed="false" customWidth="true" hidden="false" outlineLevel="0" max="23" min="18" style="5" width="13.86"/>
    <col collapsed="false" customWidth="true" hidden="false" outlineLevel="0" max="25" min="24" style="5" width="15.42"/>
    <col collapsed="false" customWidth="true" hidden="false" outlineLevel="0" max="26" min="26" style="5" width="21.71"/>
    <col collapsed="false" customWidth="true" hidden="false" outlineLevel="0" max="27" min="27" style="4" width="21.71"/>
    <col collapsed="false" customWidth="true" hidden="false" outlineLevel="0" max="28" min="28" style="3" width="33"/>
    <col collapsed="false" customWidth="true" hidden="false" outlineLevel="0" max="29" min="29" style="6" width="98.29"/>
    <col collapsed="false" customWidth="false" hidden="false" outlineLevel="0" max="16384" min="30" style="1" width="8.71"/>
  </cols>
  <sheetData>
    <row r="2" customFormat="false" ht="42" hidden="false" customHeight="true" outlineLevel="0" collapsed="false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8"/>
    </row>
    <row r="3" customFormat="false" ht="34.5" hidden="false" customHeight="true" outlineLevel="0" collapsed="false">
      <c r="C3" s="9"/>
      <c r="D3" s="9"/>
      <c r="E3" s="9"/>
      <c r="F3" s="9"/>
      <c r="G3" s="9"/>
      <c r="H3" s="9"/>
      <c r="I3" s="9"/>
      <c r="J3" s="9"/>
      <c r="K3" s="9"/>
      <c r="L3" s="10"/>
      <c r="M3" s="11" t="s">
        <v>1</v>
      </c>
      <c r="N3" s="11"/>
      <c r="O3" s="11"/>
      <c r="P3" s="11"/>
      <c r="Q3" s="11"/>
      <c r="R3" s="11" t="s">
        <v>2</v>
      </c>
      <c r="S3" s="11"/>
      <c r="T3" s="11"/>
      <c r="U3" s="11"/>
      <c r="V3" s="11"/>
      <c r="W3" s="11"/>
      <c r="X3" s="11"/>
      <c r="Y3" s="11"/>
      <c r="Z3" s="12" t="s">
        <v>3</v>
      </c>
      <c r="AA3" s="13" t="s">
        <v>4</v>
      </c>
      <c r="AB3" s="13"/>
    </row>
    <row r="4" s="14" customFormat="true" ht="64.5" hidden="false" customHeight="true" outlineLevel="0" collapsed="false">
      <c r="B4" s="15" t="s">
        <v>5</v>
      </c>
      <c r="C4" s="16" t="s">
        <v>6</v>
      </c>
      <c r="D4" s="17" t="s">
        <v>7</v>
      </c>
      <c r="E4" s="18" t="s">
        <v>8</v>
      </c>
      <c r="F4" s="19" t="s">
        <v>9</v>
      </c>
      <c r="G4" s="19" t="s">
        <v>10</v>
      </c>
      <c r="H4" s="19" t="s">
        <v>11</v>
      </c>
      <c r="I4" s="18" t="s">
        <v>12</v>
      </c>
      <c r="J4" s="18" t="s">
        <v>13</v>
      </c>
      <c r="K4" s="19" t="s">
        <v>14</v>
      </c>
      <c r="L4" s="20" t="s">
        <v>15</v>
      </c>
      <c r="M4" s="21" t="s">
        <v>16</v>
      </c>
      <c r="N4" s="22" t="s">
        <v>17</v>
      </c>
      <c r="O4" s="22" t="s">
        <v>18</v>
      </c>
      <c r="P4" s="23" t="s">
        <v>19</v>
      </c>
      <c r="Q4" s="24" t="s">
        <v>20</v>
      </c>
      <c r="R4" s="25" t="s">
        <v>21</v>
      </c>
      <c r="S4" s="26" t="s">
        <v>22</v>
      </c>
      <c r="T4" s="27" t="s">
        <v>23</v>
      </c>
      <c r="U4" s="26" t="s">
        <v>24</v>
      </c>
      <c r="V4" s="28" t="s">
        <v>25</v>
      </c>
      <c r="W4" s="29" t="s">
        <v>26</v>
      </c>
      <c r="X4" s="30" t="s">
        <v>27</v>
      </c>
      <c r="Y4" s="31" t="s">
        <v>28</v>
      </c>
      <c r="Z4" s="32" t="s">
        <v>29</v>
      </c>
      <c r="AA4" s="33" t="s">
        <v>30</v>
      </c>
      <c r="AB4" s="34" t="s">
        <v>31</v>
      </c>
      <c r="AC4" s="35" t="s">
        <v>32</v>
      </c>
    </row>
    <row r="5" customFormat="false" ht="52.5" hidden="false" customHeight="true" outlineLevel="0" collapsed="false">
      <c r="B5" s="2" t="n">
        <v>1</v>
      </c>
      <c r="C5" s="36" t="n">
        <v>43</v>
      </c>
      <c r="D5" s="37" t="n">
        <v>47627</v>
      </c>
      <c r="E5" s="38" t="n">
        <v>16</v>
      </c>
      <c r="F5" s="39" t="s">
        <v>33</v>
      </c>
      <c r="G5" s="39" t="s">
        <v>34</v>
      </c>
      <c r="H5" s="39" t="s">
        <v>35</v>
      </c>
      <c r="I5" s="40" t="s">
        <v>36</v>
      </c>
      <c r="J5" s="40"/>
      <c r="K5" s="39" t="s">
        <v>37</v>
      </c>
      <c r="L5" s="41" t="s">
        <v>38</v>
      </c>
      <c r="M5" s="42" t="n">
        <v>40000</v>
      </c>
      <c r="N5" s="43" t="n">
        <v>0</v>
      </c>
      <c r="O5" s="43" t="n">
        <v>40000</v>
      </c>
      <c r="P5" s="44" t="s">
        <v>39</v>
      </c>
      <c r="Q5" s="45" t="n">
        <v>7500</v>
      </c>
      <c r="R5" s="46" t="n">
        <v>32286.88</v>
      </c>
      <c r="S5" s="47" t="n">
        <v>32286.88</v>
      </c>
      <c r="T5" s="48" t="n">
        <f aca="false">S5/M5*1</f>
        <v>0.807172</v>
      </c>
      <c r="U5" s="47" t="n">
        <v>0</v>
      </c>
      <c r="V5" s="49" t="n">
        <f aca="false">U5-R5</f>
        <v>-32286.88</v>
      </c>
      <c r="W5" s="50" t="n">
        <v>0</v>
      </c>
      <c r="X5" s="51" t="n">
        <f aca="false">Q5-W5</f>
        <v>7500</v>
      </c>
      <c r="Y5" s="52"/>
      <c r="Z5" s="53" t="n">
        <f aca="false">X5-Y5</f>
        <v>7500</v>
      </c>
      <c r="AA5" s="54" t="n">
        <v>2070110023</v>
      </c>
      <c r="AB5" s="55" t="s">
        <v>40</v>
      </c>
      <c r="AC5" s="56"/>
    </row>
    <row r="6" customFormat="false" ht="52.5" hidden="false" customHeight="true" outlineLevel="0" collapsed="false">
      <c r="B6" s="2" t="n">
        <v>2</v>
      </c>
      <c r="C6" s="57" t="n">
        <v>59</v>
      </c>
      <c r="D6" s="58" t="n">
        <v>47684</v>
      </c>
      <c r="E6" s="59" t="n">
        <v>726246</v>
      </c>
      <c r="F6" s="60" t="s">
        <v>41</v>
      </c>
      <c r="G6" s="60" t="s">
        <v>42</v>
      </c>
      <c r="H6" s="60" t="s">
        <v>43</v>
      </c>
      <c r="I6" s="61" t="s">
        <v>44</v>
      </c>
      <c r="J6" s="61" t="s">
        <v>44</v>
      </c>
      <c r="K6" s="60" t="s">
        <v>45</v>
      </c>
      <c r="L6" s="62" t="s">
        <v>46</v>
      </c>
      <c r="M6" s="63" t="n">
        <v>30000</v>
      </c>
      <c r="N6" s="64" t="n">
        <v>8000</v>
      </c>
      <c r="O6" s="64" t="n">
        <v>22000</v>
      </c>
      <c r="P6" s="65" t="s">
        <v>39</v>
      </c>
      <c r="Q6" s="66" t="n">
        <v>7500</v>
      </c>
      <c r="R6" s="67" t="n">
        <v>25007.64</v>
      </c>
      <c r="S6" s="68" t="n">
        <v>25007.64</v>
      </c>
      <c r="T6" s="69" t="n">
        <f aca="false">S6/M6*1</f>
        <v>0.833588</v>
      </c>
      <c r="U6" s="68" t="n">
        <v>4250</v>
      </c>
      <c r="V6" s="70" t="n">
        <f aca="false">U6-R6</f>
        <v>-20757.64</v>
      </c>
      <c r="W6" s="71" t="n">
        <v>0</v>
      </c>
      <c r="X6" s="72" t="n">
        <f aca="false">Q6-W6</f>
        <v>7500</v>
      </c>
      <c r="Y6" s="73"/>
      <c r="Z6" s="74" t="n">
        <f aca="false">X6-Y6</f>
        <v>7500</v>
      </c>
      <c r="AA6" s="75" t="n">
        <v>2070110042</v>
      </c>
      <c r="AB6" s="76" t="s">
        <v>47</v>
      </c>
      <c r="AC6" s="77"/>
    </row>
    <row r="7" s="78" customFormat="true" ht="52.5" hidden="false" customHeight="true" outlineLevel="0" collapsed="false">
      <c r="B7" s="2" t="n">
        <v>3</v>
      </c>
      <c r="C7" s="57" t="n">
        <v>78</v>
      </c>
      <c r="D7" s="79" t="n">
        <v>47063</v>
      </c>
      <c r="E7" s="80" t="n">
        <v>962748</v>
      </c>
      <c r="F7" s="60" t="s">
        <v>48</v>
      </c>
      <c r="G7" s="60" t="s">
        <v>49</v>
      </c>
      <c r="H7" s="60" t="s">
        <v>50</v>
      </c>
      <c r="I7" s="61" t="s">
        <v>51</v>
      </c>
      <c r="J7" s="61"/>
      <c r="K7" s="60" t="s">
        <v>52</v>
      </c>
      <c r="L7" s="62" t="s">
        <v>46</v>
      </c>
      <c r="M7" s="63" t="n">
        <v>19788.88</v>
      </c>
      <c r="N7" s="64" t="n">
        <v>4000</v>
      </c>
      <c r="O7" s="64" t="n">
        <v>15788.88</v>
      </c>
      <c r="P7" s="65" t="s">
        <v>39</v>
      </c>
      <c r="Q7" s="66" t="n">
        <v>5000</v>
      </c>
      <c r="R7" s="67" t="n">
        <v>18386.03</v>
      </c>
      <c r="S7" s="68" t="n">
        <v>16903.23</v>
      </c>
      <c r="T7" s="69" t="n">
        <f aca="false">S7/M7*1</f>
        <v>0.854178205133388</v>
      </c>
      <c r="U7" s="68" t="n">
        <v>3997.42</v>
      </c>
      <c r="V7" s="70" t="n">
        <f aca="false">U7-R7</f>
        <v>-14388.61</v>
      </c>
      <c r="W7" s="71" t="n">
        <v>0</v>
      </c>
      <c r="X7" s="72" t="n">
        <f aca="false">Q7-W7</f>
        <v>5000</v>
      </c>
      <c r="Y7" s="73"/>
      <c r="Z7" s="74" t="n">
        <f aca="false">X7-Y7</f>
        <v>5000</v>
      </c>
      <c r="AA7" s="75" t="n">
        <v>2070110042</v>
      </c>
      <c r="AB7" s="76" t="s">
        <v>53</v>
      </c>
      <c r="AC7" s="81"/>
    </row>
    <row r="8" s="78" customFormat="true" ht="52.5" hidden="false" customHeight="true" outlineLevel="0" collapsed="false">
      <c r="B8" s="2" t="n">
        <v>4</v>
      </c>
      <c r="C8" s="57" t="n">
        <v>91</v>
      </c>
      <c r="D8" s="58" t="n">
        <v>47150</v>
      </c>
      <c r="E8" s="59" t="n">
        <v>983086</v>
      </c>
      <c r="F8" s="60" t="s">
        <v>54</v>
      </c>
      <c r="G8" s="60" t="s">
        <v>55</v>
      </c>
      <c r="H8" s="60" t="s">
        <v>56</v>
      </c>
      <c r="I8" s="61" t="s">
        <v>57</v>
      </c>
      <c r="J8" s="61" t="s">
        <v>57</v>
      </c>
      <c r="K8" s="60" t="s">
        <v>58</v>
      </c>
      <c r="L8" s="62" t="s">
        <v>46</v>
      </c>
      <c r="M8" s="63" t="n">
        <v>46055</v>
      </c>
      <c r="N8" s="64" t="n">
        <v>3500</v>
      </c>
      <c r="O8" s="64" t="n">
        <v>42555</v>
      </c>
      <c r="P8" s="65" t="s">
        <v>39</v>
      </c>
      <c r="Q8" s="66" t="n">
        <v>5000</v>
      </c>
      <c r="R8" s="67" t="n">
        <v>29921.52</v>
      </c>
      <c r="S8" s="68" t="n">
        <v>29921.52</v>
      </c>
      <c r="T8" s="82" t="n">
        <f aca="false">S8/M8*1</f>
        <v>0.649691021604603</v>
      </c>
      <c r="U8" s="68" t="n">
        <v>2658.5</v>
      </c>
      <c r="V8" s="70" t="n">
        <f aca="false">U8-R8</f>
        <v>-27263.02</v>
      </c>
      <c r="W8" s="83" t="n">
        <v>1751.54</v>
      </c>
      <c r="X8" s="84" t="n">
        <f aca="false">Q8-W8</f>
        <v>3248.46</v>
      </c>
      <c r="Y8" s="73"/>
      <c r="Z8" s="74" t="n">
        <f aca="false">X8-Y8</f>
        <v>3248.46</v>
      </c>
      <c r="AA8" s="75" t="n">
        <v>2070110042</v>
      </c>
      <c r="AB8" s="76" t="s">
        <v>59</v>
      </c>
      <c r="AC8" s="85" t="s">
        <v>60</v>
      </c>
    </row>
    <row r="9" customFormat="false" ht="52.5" hidden="false" customHeight="true" outlineLevel="0" collapsed="false">
      <c r="B9" s="2" t="n">
        <v>5</v>
      </c>
      <c r="C9" s="57" t="n">
        <v>124</v>
      </c>
      <c r="D9" s="58" t="n">
        <v>47692</v>
      </c>
      <c r="E9" s="59" t="n">
        <v>884733</v>
      </c>
      <c r="F9" s="60" t="s">
        <v>61</v>
      </c>
      <c r="G9" s="60" t="s">
        <v>62</v>
      </c>
      <c r="H9" s="60" t="s">
        <v>63</v>
      </c>
      <c r="I9" s="61" t="s">
        <v>64</v>
      </c>
      <c r="J9" s="61" t="s">
        <v>64</v>
      </c>
      <c r="K9" s="60" t="s">
        <v>65</v>
      </c>
      <c r="L9" s="62" t="s">
        <v>46</v>
      </c>
      <c r="M9" s="63" t="n">
        <v>18900</v>
      </c>
      <c r="N9" s="64" t="n">
        <v>8000</v>
      </c>
      <c r="O9" s="64" t="n">
        <v>10900</v>
      </c>
      <c r="P9" s="65" t="s">
        <v>39</v>
      </c>
      <c r="Q9" s="66" t="n">
        <v>5000</v>
      </c>
      <c r="R9" s="67" t="n">
        <v>18791</v>
      </c>
      <c r="S9" s="68" t="n">
        <v>18791</v>
      </c>
      <c r="T9" s="69" t="n">
        <f aca="false">S9/M9*1</f>
        <v>0.994232804232804</v>
      </c>
      <c r="U9" s="68" t="n">
        <v>16670</v>
      </c>
      <c r="V9" s="86" t="n">
        <f aca="false">U9-R9</f>
        <v>-2121</v>
      </c>
      <c r="W9" s="83" t="n">
        <v>2879</v>
      </c>
      <c r="X9" s="84" t="n">
        <f aca="false">Q9-W9</f>
        <v>2121</v>
      </c>
      <c r="Y9" s="87" t="n">
        <f aca="false">X9*4/100</f>
        <v>84.84</v>
      </c>
      <c r="Z9" s="74" t="n">
        <f aca="false">X9-Y9</f>
        <v>2036.16</v>
      </c>
      <c r="AA9" s="75" t="n">
        <v>2070110042</v>
      </c>
      <c r="AB9" s="76" t="s">
        <v>66</v>
      </c>
      <c r="AC9" s="85" t="s">
        <v>67</v>
      </c>
    </row>
    <row r="10" s="78" customFormat="true" ht="52.5" hidden="false" customHeight="true" outlineLevel="0" collapsed="false">
      <c r="B10" s="2" t="n">
        <v>6</v>
      </c>
      <c r="C10" s="57" t="n">
        <v>126</v>
      </c>
      <c r="D10" s="58" t="n">
        <v>47779</v>
      </c>
      <c r="E10" s="59" t="n">
        <v>838230</v>
      </c>
      <c r="F10" s="88" t="s">
        <v>68</v>
      </c>
      <c r="G10" s="89" t="s">
        <v>69</v>
      </c>
      <c r="H10" s="89" t="s">
        <v>70</v>
      </c>
      <c r="I10" s="90" t="s">
        <v>71</v>
      </c>
      <c r="J10" s="90" t="s">
        <v>71</v>
      </c>
      <c r="K10" s="88" t="s">
        <v>72</v>
      </c>
      <c r="L10" s="91" t="s">
        <v>46</v>
      </c>
      <c r="M10" s="92" t="n">
        <v>18000</v>
      </c>
      <c r="N10" s="93" t="n">
        <v>2000</v>
      </c>
      <c r="O10" s="93" t="n">
        <v>16000</v>
      </c>
      <c r="P10" s="65" t="s">
        <v>39</v>
      </c>
      <c r="Q10" s="66" t="n">
        <v>5000</v>
      </c>
      <c r="R10" s="67" t="n">
        <v>21390.82</v>
      </c>
      <c r="S10" s="68" t="n">
        <v>18000</v>
      </c>
      <c r="T10" s="69" t="n">
        <f aca="false">S10/M10*1</f>
        <v>1</v>
      </c>
      <c r="U10" s="68" t="n">
        <v>4500</v>
      </c>
      <c r="V10" s="70" t="n">
        <f aca="false">U10-R10</f>
        <v>-16890.82</v>
      </c>
      <c r="W10" s="71" t="n">
        <v>0</v>
      </c>
      <c r="X10" s="72" t="n">
        <f aca="false">Q10-W10</f>
        <v>5000</v>
      </c>
      <c r="Y10" s="73"/>
      <c r="Z10" s="74" t="n">
        <f aca="false">X10-Y10</f>
        <v>5000</v>
      </c>
      <c r="AA10" s="75" t="n">
        <v>2070110042</v>
      </c>
      <c r="AB10" s="76" t="s">
        <v>73</v>
      </c>
      <c r="AC10" s="94"/>
    </row>
    <row r="11" customFormat="false" ht="52.5" hidden="false" customHeight="true" outlineLevel="0" collapsed="false">
      <c r="B11" s="2" t="n">
        <v>7</v>
      </c>
      <c r="C11" s="57" t="n">
        <v>127</v>
      </c>
      <c r="D11" s="58" t="n">
        <v>47782</v>
      </c>
      <c r="E11" s="59" t="n">
        <v>912727</v>
      </c>
      <c r="F11" s="60" t="s">
        <v>74</v>
      </c>
      <c r="G11" s="60" t="s">
        <v>75</v>
      </c>
      <c r="H11" s="60" t="s">
        <v>76</v>
      </c>
      <c r="I11" s="61" t="s">
        <v>77</v>
      </c>
      <c r="J11" s="61" t="s">
        <v>77</v>
      </c>
      <c r="K11" s="60" t="s">
        <v>78</v>
      </c>
      <c r="L11" s="62" t="s">
        <v>46</v>
      </c>
      <c r="M11" s="63" t="n">
        <v>25000</v>
      </c>
      <c r="N11" s="64" t="n">
        <v>2000</v>
      </c>
      <c r="O11" s="64" t="n">
        <v>23000</v>
      </c>
      <c r="P11" s="65" t="s">
        <v>39</v>
      </c>
      <c r="Q11" s="66" t="n">
        <v>5000</v>
      </c>
      <c r="R11" s="67" t="n">
        <v>25017.74</v>
      </c>
      <c r="S11" s="68" t="n">
        <v>24051.94</v>
      </c>
      <c r="T11" s="69" t="n">
        <f aca="false">S11/M11*1</f>
        <v>0.9620776</v>
      </c>
      <c r="U11" s="68" t="n">
        <v>4636</v>
      </c>
      <c r="V11" s="70" t="n">
        <f aca="false">U11-R11</f>
        <v>-20381.74</v>
      </c>
      <c r="W11" s="71" t="n">
        <v>0</v>
      </c>
      <c r="X11" s="72" t="n">
        <f aca="false">Q11-W11</f>
        <v>5000</v>
      </c>
      <c r="Y11" s="73"/>
      <c r="Z11" s="74" t="n">
        <f aca="false">X11-Y11</f>
        <v>5000</v>
      </c>
      <c r="AA11" s="75" t="n">
        <v>2070110042</v>
      </c>
      <c r="AB11" s="76" t="s">
        <v>79</v>
      </c>
      <c r="AC11" s="85"/>
    </row>
    <row r="12" customFormat="false" ht="52.5" hidden="false" customHeight="true" outlineLevel="0" collapsed="false">
      <c r="B12" s="2" t="n">
        <v>8</v>
      </c>
      <c r="C12" s="57" t="n">
        <v>133</v>
      </c>
      <c r="D12" s="58" t="n">
        <v>46547</v>
      </c>
      <c r="E12" s="59" t="n">
        <v>877804</v>
      </c>
      <c r="F12" s="60" t="s">
        <v>80</v>
      </c>
      <c r="G12" s="60" t="s">
        <v>81</v>
      </c>
      <c r="H12" s="60" t="s">
        <v>82</v>
      </c>
      <c r="I12" s="61" t="s">
        <v>83</v>
      </c>
      <c r="J12" s="61"/>
      <c r="K12" s="60" t="s">
        <v>84</v>
      </c>
      <c r="L12" s="91" t="s">
        <v>46</v>
      </c>
      <c r="M12" s="63" t="n">
        <v>12555</v>
      </c>
      <c r="N12" s="64" t="n">
        <v>5000</v>
      </c>
      <c r="O12" s="64" t="n">
        <v>7555</v>
      </c>
      <c r="P12" s="65" t="s">
        <v>39</v>
      </c>
      <c r="Q12" s="66" t="n">
        <v>5000</v>
      </c>
      <c r="R12" s="67" t="n">
        <v>12577.81</v>
      </c>
      <c r="S12" s="68" t="n">
        <v>12555</v>
      </c>
      <c r="T12" s="69" t="n">
        <f aca="false">S12/M12*1</f>
        <v>1</v>
      </c>
      <c r="U12" s="68" t="n">
        <v>3206.5</v>
      </c>
      <c r="V12" s="70" t="n">
        <f aca="false">U12-R12</f>
        <v>-9371.31</v>
      </c>
      <c r="W12" s="71" t="n">
        <v>0</v>
      </c>
      <c r="X12" s="72" t="n">
        <f aca="false">Q12-W12</f>
        <v>5000</v>
      </c>
      <c r="Y12" s="73" t="n">
        <f aca="false">X12*4/100</f>
        <v>200</v>
      </c>
      <c r="Z12" s="74" t="n">
        <f aca="false">X12-Y12</f>
        <v>4800</v>
      </c>
      <c r="AA12" s="75" t="n">
        <v>2070110042</v>
      </c>
      <c r="AB12" s="76" t="s">
        <v>85</v>
      </c>
      <c r="AC12" s="85"/>
    </row>
    <row r="13" s="78" customFormat="true" ht="52.5" hidden="false" customHeight="true" outlineLevel="0" collapsed="false">
      <c r="B13" s="2" t="n">
        <v>9</v>
      </c>
      <c r="C13" s="57" t="n">
        <v>147</v>
      </c>
      <c r="D13" s="79" t="n">
        <v>47697</v>
      </c>
      <c r="E13" s="80" t="s">
        <v>86</v>
      </c>
      <c r="F13" s="88" t="s">
        <v>87</v>
      </c>
      <c r="G13" s="89" t="s">
        <v>88</v>
      </c>
      <c r="H13" s="89" t="s">
        <v>89</v>
      </c>
      <c r="I13" s="90" t="s">
        <v>90</v>
      </c>
      <c r="J13" s="90" t="s">
        <v>90</v>
      </c>
      <c r="K13" s="88" t="s">
        <v>91</v>
      </c>
      <c r="L13" s="91" t="s">
        <v>46</v>
      </c>
      <c r="M13" s="92" t="n">
        <v>33450</v>
      </c>
      <c r="N13" s="93" t="n">
        <v>10000</v>
      </c>
      <c r="O13" s="93" t="n">
        <v>23450</v>
      </c>
      <c r="P13" s="65" t="s">
        <v>92</v>
      </c>
      <c r="Q13" s="66" t="n">
        <v>5000</v>
      </c>
      <c r="R13" s="67" t="n">
        <v>31385.2</v>
      </c>
      <c r="S13" s="68" t="n">
        <v>31385.2</v>
      </c>
      <c r="T13" s="69" t="n">
        <f aca="false">S13/M13*1</f>
        <v>0.938272047832586</v>
      </c>
      <c r="U13" s="68" t="n">
        <v>20613.2</v>
      </c>
      <c r="V13" s="70" t="n">
        <f aca="false">U13-R13</f>
        <v>-10772</v>
      </c>
      <c r="W13" s="71" t="n">
        <v>0</v>
      </c>
      <c r="X13" s="72" t="n">
        <f aca="false">Q13-W13</f>
        <v>5000</v>
      </c>
      <c r="Y13" s="73"/>
      <c r="Z13" s="74" t="n">
        <f aca="false">X13-Y13</f>
        <v>5000</v>
      </c>
      <c r="AA13" s="75" t="n">
        <v>2070110042</v>
      </c>
      <c r="AB13" s="76" t="s">
        <v>93</v>
      </c>
      <c r="AC13" s="94"/>
    </row>
    <row r="14" s="78" customFormat="true" ht="52.5" hidden="false" customHeight="true" outlineLevel="0" collapsed="false">
      <c r="B14" s="2" t="n">
        <v>10</v>
      </c>
      <c r="C14" s="95" t="n">
        <v>159</v>
      </c>
      <c r="D14" s="96" t="n">
        <v>46468</v>
      </c>
      <c r="E14" s="97" t="n">
        <v>694482</v>
      </c>
      <c r="F14" s="98" t="s">
        <v>94</v>
      </c>
      <c r="G14" s="99" t="s">
        <v>95</v>
      </c>
      <c r="H14" s="99" t="s">
        <v>96</v>
      </c>
      <c r="I14" s="100" t="s">
        <v>97</v>
      </c>
      <c r="J14" s="100" t="s">
        <v>97</v>
      </c>
      <c r="K14" s="98" t="s">
        <v>98</v>
      </c>
      <c r="L14" s="101" t="s">
        <v>46</v>
      </c>
      <c r="M14" s="102" t="n">
        <v>10000</v>
      </c>
      <c r="N14" s="103" t="n">
        <v>5000</v>
      </c>
      <c r="O14" s="103" t="n">
        <v>5000</v>
      </c>
      <c r="P14" s="104" t="s">
        <v>92</v>
      </c>
      <c r="Q14" s="105" t="n">
        <v>2500</v>
      </c>
      <c r="R14" s="106" t="n">
        <v>9515.46</v>
      </c>
      <c r="S14" s="107" t="n">
        <v>9515.46</v>
      </c>
      <c r="T14" s="108" t="n">
        <f aca="false">S14/M14*1</f>
        <v>0.951546</v>
      </c>
      <c r="U14" s="109" t="n">
        <v>7056.28</v>
      </c>
      <c r="V14" s="110" t="n">
        <f aca="false">U14-R14</f>
        <v>-2459.18</v>
      </c>
      <c r="W14" s="111" t="n">
        <v>48.82</v>
      </c>
      <c r="X14" s="112" t="n">
        <f aca="false">Q14-W14</f>
        <v>2451.18</v>
      </c>
      <c r="Y14" s="113" t="n">
        <f aca="false">X14*4/100</f>
        <v>98.0472</v>
      </c>
      <c r="Z14" s="114" t="n">
        <f aca="false">X14-Y14</f>
        <v>2353.1328</v>
      </c>
      <c r="AA14" s="115" t="n">
        <v>2070110042</v>
      </c>
      <c r="AB14" s="116" t="s">
        <v>99</v>
      </c>
      <c r="AC14" s="117" t="s">
        <v>100</v>
      </c>
    </row>
    <row r="15" customFormat="false" ht="41.25" hidden="false" customHeight="true" outlineLevel="0" collapsed="false">
      <c r="P15" s="118" t="s">
        <v>101</v>
      </c>
      <c r="Q15" s="119" t="n">
        <f aca="false">SUM(Q5:Q14)</f>
        <v>52500</v>
      </c>
      <c r="V15" s="120"/>
      <c r="W15" s="121" t="n">
        <f aca="false">SUM(W5:W14)</f>
        <v>4679.36</v>
      </c>
      <c r="X15" s="122"/>
      <c r="Y15" s="123" t="n">
        <f aca="false">SUM(Y5:Y14)</f>
        <v>382.8872</v>
      </c>
      <c r="Z15" s="124" t="n">
        <f aca="false">SUM(Z5:Z14)</f>
        <v>47437.7528</v>
      </c>
    </row>
    <row r="16" customFormat="false" ht="40.5" hidden="false" customHeight="true" outlineLevel="0" collapsed="false">
      <c r="Q16" s="125"/>
      <c r="X16" s="125"/>
      <c r="Y16" s="126" t="n">
        <f aca="false">Z15+Y15</f>
        <v>47820.64</v>
      </c>
      <c r="Z16" s="126"/>
    </row>
    <row r="18" customFormat="false" ht="37.5" hidden="false" customHeight="true" outlineLevel="0" collapsed="false">
      <c r="P18" s="127" t="s">
        <v>102</v>
      </c>
      <c r="Q18" s="127"/>
      <c r="R18" s="128"/>
      <c r="V18" s="127" t="s">
        <v>103</v>
      </c>
      <c r="W18" s="127"/>
      <c r="Z18" s="127" t="s">
        <v>104</v>
      </c>
      <c r="AA18" s="127"/>
      <c r="AB18" s="127"/>
    </row>
    <row r="19" customFormat="false" ht="24" hidden="false" customHeight="true" outlineLevel="0" collapsed="false">
      <c r="P19" s="129" t="s">
        <v>105</v>
      </c>
      <c r="Q19" s="129"/>
      <c r="R19" s="1"/>
      <c r="V19" s="129" t="s">
        <v>106</v>
      </c>
      <c r="W19" s="129"/>
      <c r="X19" s="130"/>
      <c r="Y19" s="129" t="s">
        <v>30</v>
      </c>
      <c r="Z19" s="129" t="s">
        <v>107</v>
      </c>
      <c r="AA19" s="131" t="s">
        <v>108</v>
      </c>
      <c r="AB19" s="131" t="s">
        <v>109</v>
      </c>
    </row>
    <row r="20" customFormat="false" ht="24" hidden="false" customHeight="true" outlineLevel="0" collapsed="false">
      <c r="P20" s="132" t="n">
        <v>2070110042</v>
      </c>
      <c r="Q20" s="133" t="n">
        <f aca="false">Q6+Q7+Q8+Q9+Q10+Q11+Q13+Q14+Q12</f>
        <v>45000</v>
      </c>
      <c r="R20" s="1"/>
      <c r="V20" s="132" t="n">
        <v>2070110042</v>
      </c>
      <c r="W20" s="134" t="n">
        <f aca="false">W8+W9+W14</f>
        <v>4679.36</v>
      </c>
      <c r="X20" s="130"/>
      <c r="Y20" s="132" t="n">
        <v>2070110042</v>
      </c>
      <c r="Z20" s="135" t="n">
        <f aca="false">X14+X12+X9</f>
        <v>9572.18</v>
      </c>
      <c r="AA20" s="136" t="n">
        <f aca="false">Y15</f>
        <v>382.8872</v>
      </c>
      <c r="AB20" s="137" t="n">
        <f aca="false">Z14+Z12+Z9</f>
        <v>9189.2928</v>
      </c>
    </row>
    <row r="21" customFormat="false" ht="24" hidden="false" customHeight="true" outlineLevel="0" collapsed="false">
      <c r="P21" s="138" t="n">
        <v>2070110023</v>
      </c>
      <c r="Q21" s="139" t="n">
        <f aca="false">Q5</f>
        <v>7500</v>
      </c>
      <c r="R21" s="1"/>
      <c r="V21" s="138"/>
      <c r="W21" s="140"/>
      <c r="X21" s="130"/>
      <c r="Y21" s="141"/>
      <c r="Z21" s="141"/>
      <c r="AA21" s="142"/>
      <c r="AB21" s="143"/>
    </row>
    <row r="22" customFormat="false" ht="24" hidden="false" customHeight="true" outlineLevel="0" collapsed="false">
      <c r="P22" s="138"/>
      <c r="Q22" s="139"/>
      <c r="R22" s="1"/>
      <c r="V22" s="138"/>
      <c r="W22" s="140"/>
      <c r="X22" s="130"/>
      <c r="Y22" s="141"/>
      <c r="Z22" s="141"/>
      <c r="AA22" s="142"/>
      <c r="AB22" s="143"/>
    </row>
    <row r="23" customFormat="false" ht="24" hidden="false" customHeight="true" outlineLevel="0" collapsed="false">
      <c r="P23" s="138"/>
      <c r="Q23" s="139"/>
      <c r="R23" s="1"/>
      <c r="V23" s="138"/>
      <c r="W23" s="140"/>
      <c r="X23" s="130"/>
      <c r="Y23" s="141"/>
      <c r="Z23" s="141"/>
      <c r="AA23" s="144"/>
      <c r="AB23" s="143"/>
    </row>
    <row r="24" customFormat="false" ht="24" hidden="false" customHeight="true" outlineLevel="0" collapsed="false">
      <c r="P24" s="138"/>
      <c r="Q24" s="139"/>
      <c r="R24" s="1"/>
      <c r="V24" s="138"/>
      <c r="W24" s="140"/>
      <c r="X24" s="130"/>
      <c r="Y24" s="141"/>
      <c r="Z24" s="141"/>
      <c r="AA24" s="144"/>
      <c r="AB24" s="143"/>
    </row>
    <row r="25" customFormat="false" ht="24" hidden="false" customHeight="true" outlineLevel="0" collapsed="false">
      <c r="P25" s="145"/>
      <c r="Q25" s="146"/>
      <c r="R25" s="1"/>
      <c r="V25" s="145"/>
      <c r="W25" s="147"/>
      <c r="X25" s="130"/>
      <c r="Y25" s="148"/>
      <c r="Z25" s="149"/>
      <c r="AA25" s="150"/>
      <c r="AB25" s="151"/>
    </row>
    <row r="26" customFormat="false" ht="29.25" hidden="false" customHeight="true" outlineLevel="0" collapsed="false">
      <c r="P26" s="152" t="s">
        <v>101</v>
      </c>
      <c r="Q26" s="153" t="n">
        <f aca="false">Q25+Q24+Q23+Q22+Q21+Q20</f>
        <v>52500</v>
      </c>
      <c r="V26" s="152" t="s">
        <v>101</v>
      </c>
      <c r="W26" s="154" t="n">
        <f aca="false">W25+W24+W23+W22+W21+W20</f>
        <v>4679.36</v>
      </c>
      <c r="Y26" s="152"/>
      <c r="Z26" s="155" t="n">
        <f aca="false">Z25+Z24+Z23+Z22+Z21+Z20</f>
        <v>9572.18</v>
      </c>
      <c r="AA26" s="155" t="n">
        <f aca="false">AA25+AA24+AA23+AA22+AA21+AA20</f>
        <v>382.8872</v>
      </c>
      <c r="AB26" s="155" t="n">
        <f aca="false">AB25+AB24+AB23+AB22+AB21+AB20</f>
        <v>9189.2928</v>
      </c>
    </row>
    <row r="27" customFormat="false" ht="25.5" hidden="false" customHeight="true" outlineLevel="0" collapsed="false">
      <c r="P27" s="156"/>
      <c r="Q27" s="125"/>
      <c r="Z27" s="125"/>
    </row>
    <row r="28" customFormat="false" ht="15.75" hidden="false" customHeight="false" outlineLevel="0" collapsed="false">
      <c r="Z28" s="125"/>
    </row>
  </sheetData>
  <mergeCells count="12">
    <mergeCell ref="C2:Q2"/>
    <mergeCell ref="AA2:AB2"/>
    <mergeCell ref="C3:K3"/>
    <mergeCell ref="M3:Q3"/>
    <mergeCell ref="R3:Y3"/>
    <mergeCell ref="AA3:AB3"/>
    <mergeCell ref="Y16:Z16"/>
    <mergeCell ref="P18:Q18"/>
    <mergeCell ref="V18:W18"/>
    <mergeCell ref="Z18:AB18"/>
    <mergeCell ref="P19:Q19"/>
    <mergeCell ref="V19:W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2025-03-04T06:56:21Z</dcterms:created>
  <dc:creator>Simone Ippoliti</dc:creator>
  <dc:description/>
  <dc:language>it-IT</dc:language>
  <cp:lastModifiedBy>Simone Ippoliti</cp:lastModifiedBy>
  <dcterms:modified xsi:type="dcterms:W3CDTF">2025-05-05T10:48:47Z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