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EGATO 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<sst xmlns="http://schemas.openxmlformats.org/spreadsheetml/2006/main" count="158" uniqueCount="131">
  <si>
    <t xml:space="preserve">ALLEGATO 1 - Liquidazione 2 Bando Accoglienza 2024, Azione A anno 2024  (Bilancio 2025/2027  Annualità 2025 ed  Impegni reimputati alla ann. 2025 (DGR 607 del 17/04/2025) - ID OpenAct n. 44053580)</t>
  </si>
  <si>
    <t xml:space="preserve">FASE DOMANDA / CONCESSIONE</t>
  </si>
  <si>
    <t xml:space="preserve">FASE ISTRUTTORIA RENDICONTO</t>
  </si>
  <si>
    <t xml:space="preserve">LIQUIDAZIONE</t>
  </si>
  <si>
    <t xml:space="preserve">BILANCIO 2025/2027 Esercizio 2025</t>
  </si>
  <si>
    <t xml:space="preserve">ORD.</t>
  </si>
  <si>
    <t xml:space="preserve">POS.  Grad. (DDS 238/TURI/2024 ; DDS 311/TURI - 07/11/2024)</t>
  </si>
  <si>
    <t xml:space="preserve">ID DOM PROCEDIM.</t>
  </si>
  <si>
    <t xml:space="preserve">COD. BENEF.</t>
  </si>
  <si>
    <t xml:space="preserve">DENOMINAZIONE SOGGETTO</t>
  </si>
  <si>
    <t xml:space="preserve">SEDE LEGALE</t>
  </si>
  <si>
    <t xml:space="preserve">INDIRIZZO SEDE LEGALE</t>
  </si>
  <si>
    <t xml:space="preserve">CODICE FISCALE</t>
  </si>
  <si>
    <t xml:space="preserve">P.IVA</t>
  </si>
  <si>
    <t xml:space="preserve">TITOLO PROGETTO / EVENTO</t>
  </si>
  <si>
    <t xml:space="preserve">CODICI - CUP (CUP UNICO Cumulativo Cat. Altri Soggetti - Altre Amm Locali)</t>
  </si>
  <si>
    <t xml:space="preserve">TOTALI SPESE</t>
  </si>
  <si>
    <t xml:space="preserve">ENTRATE</t>
  </si>
  <si>
    <t xml:space="preserve">DISAVANZO</t>
  </si>
  <si>
    <t xml:space="preserve">ATTO DI CONCESSIONE</t>
  </si>
  <si>
    <t xml:space="preserve">CONTRIBUTO CONCESSO</t>
  </si>
  <si>
    <t xml:space="preserve">SPESE PRESENTATE A RENDICONTO</t>
  </si>
  <si>
    <t xml:space="preserve">SPESE AMMESSE A RENDICONTO</t>
  </si>
  <si>
    <t xml:space="preserve">PROPORZ. %  SPESA  AMMESSA RENDICONT. - RISP. SPESA AMMESSA IN DOMANDA (Art. 6.1 DDS 154/2024)</t>
  </si>
  <si>
    <t xml:space="preserve">TOT. ENTRATE</t>
  </si>
  <si>
    <t xml:space="preserve">TOTALE DISAV.</t>
  </si>
  <si>
    <t xml:space="preserve">CONTRIBUTO LORDO DA LIQUIDARE </t>
  </si>
  <si>
    <t xml:space="preserve">ECONOMIA DA ACCERTARE</t>
  </si>
  <si>
    <t xml:space="preserve">Importo RIT 4% cod.106E Ritenute (Art.28 D.P.R. 600/73) </t>
  </si>
  <si>
    <t xml:space="preserve">CONTRIBUTO NETTO DA LIQUIDARE</t>
  </si>
  <si>
    <t xml:space="preserve">CAP.</t>
  </si>
  <si>
    <t xml:space="preserve">IMP - SUB  Impegni reimputati  alla annualità 2025 con  (DGR 607/2025)</t>
  </si>
  <si>
    <t xml:space="preserve">IMP - SUB  Annualità 2025</t>
  </si>
  <si>
    <t xml:space="preserve">NOTE RIDUZONE</t>
  </si>
  <si>
    <t xml:space="preserve">MOTO CLUB PESARO TONINO BENELLI</t>
  </si>
  <si>
    <t xml:space="preserve">VIALE MAMELI 22</t>
  </si>
  <si>
    <t xml:space="preserve">PESARO</t>
  </si>
  <si>
    <t xml:space="preserve">BENELLI WEEK - 2024</t>
  </si>
  <si>
    <t xml:space="preserve">B78J24001430009</t>
  </si>
  <si>
    <t xml:space="preserve">DDS 407/TURI - 31/12/2024</t>
  </si>
  <si>
    <t xml:space="preserve">Imp. 5319/9615-2025         (ex Imp. n° 11613/21810-2024)</t>
  </si>
  <si>
    <t xml:space="preserve">Il contributo è stato ridotto al  80,04%,  (Valore proporzionale della spesa  rendicontata ammessa,  rispetto alla spesa ammessa in fase di domanda). La spesa rendicontatata ammissibile,  non raggiunge il valore progettuale rendicontato minimo consentito e necessario di €. 100.000.   (Art. 6.1 DDS 154/2024).</t>
  </si>
  <si>
    <t xml:space="preserve">PROLOCO APPIGNANO APS</t>
  </si>
  <si>
    <t xml:space="preserve">PIAZZA UMBERTO I , 1</t>
  </si>
  <si>
    <t xml:space="preserve">APPIGNANO</t>
  </si>
  <si>
    <t xml:space="preserve">01370570432</t>
  </si>
  <si>
    <t xml:space="preserve">LEGUMINARIA - 2024</t>
  </si>
  <si>
    <t xml:space="preserve">B68J24001450007</t>
  </si>
  <si>
    <t xml:space="preserve">Imp. 5319/9617-2025         (ex Imp. n° 11613/21812-2024)</t>
  </si>
  <si>
    <t xml:space="preserve">COMUNE DI SANT'ANGELO IN VADO</t>
  </si>
  <si>
    <t xml:space="preserve">PIAZZA UMBERTO I N.3</t>
  </si>
  <si>
    <t xml:space="preserve">SANT'ANGELO IN VADO</t>
  </si>
  <si>
    <t xml:space="preserve">82000490415</t>
  </si>
  <si>
    <t xml:space="preserve">61' MOSTRA NAZIONALE DEL TARTUFO BIANCO PREGIATO DELLE MARCHE - 2024</t>
  </si>
  <si>
    <t xml:space="preserve">J29I24000840002</t>
  </si>
  <si>
    <t xml:space="preserve">Imp. n° 1772/3371 Annualità 2025</t>
  </si>
  <si>
    <t xml:space="preserve">Il contributo è stato ridotto al  85,08%,  (Valore proporzionale della spesa  rendicontata ammessa,  rispetto alla spesa ammessa in fase di domanda). La spesa rendicontatata ammissibile,  non raggiunge il valore progettuale rendicontato minimo consentito e necessario di €. 100.000.   (Art. 6.1 DDS 154/2024).</t>
  </si>
  <si>
    <t xml:space="preserve">PRO LOCO POTENZA PICENA APS</t>
  </si>
  <si>
    <t xml:space="preserve">PIAZZA MATTEOTTI,  21</t>
  </si>
  <si>
    <t xml:space="preserve">POTENZA PICENA</t>
  </si>
  <si>
    <t xml:space="preserve">82003600432</t>
  </si>
  <si>
    <t xml:space="preserve">GRAPPOLO D’ORO 62° EDIZIONE - 2024</t>
  </si>
  <si>
    <t xml:space="preserve">B78J24001470007</t>
  </si>
  <si>
    <t xml:space="preserve">Imp. 5327/9622-2025 (ex Imp. n° 11614/21826-2024)</t>
  </si>
  <si>
    <t xml:space="preserve">	962730</t>
  </si>
  <si>
    <t xml:space="preserve">ONSTAGE</t>
  </si>
  <si>
    <t xml:space="preserve">VIA BELLANDRA 71</t>
  </si>
  <si>
    <t xml:space="preserve">FANO</t>
  </si>
  <si>
    <t xml:space="preserve">90048520416</t>
  </si>
  <si>
    <t xml:space="preserve">BOOMERANG REWIND FESTIVAL - FESTA DELLA MUSICA EUROPEA - 2024</t>
  </si>
  <si>
    <t xml:space="preserve">Imp. 5327/9624-2025 (ex Imp. n° 11614/21828-2024)</t>
  </si>
  <si>
    <t xml:space="preserve">Il contributo è stato ridotto al  95,47%,  (Valore proporzionale della spesa  rendicontata ammessa,  rispetto alla spesa ammessa in fase di domanda). La spesa rendicontatata ammissibile,  non raggiunge il valore progettuale rendicontato minimo consentito e necessario di €. 100.000.   (Art. 6.1 DDS 154/2024).</t>
  </si>
  <si>
    <t xml:space="preserve">INARTE APS</t>
  </si>
  <si>
    <t xml:space="preserve">VIA BERTI,9</t>
  </si>
  <si>
    <t xml:space="preserve">FABRIANO</t>
  </si>
  <si>
    <t xml:space="preserve">90018360421</t>
  </si>
  <si>
    <t xml:space="preserve">FABRIANOINACQUARELLO E LA RETE DELLE CITTÀINACQUARELLO NELLA REGIONE MARCHE - 2024</t>
  </si>
  <si>
    <t xml:space="preserve">Imp. n°5327/9625-2025                                      (Ex.Imp.11614-21829/2024</t>
  </si>
  <si>
    <t xml:space="preserve">PROLOCO MONTELUPONE</t>
  </si>
  <si>
    <t xml:space="preserve">PIAZZA DEL COMUNE, 6</t>
  </si>
  <si>
    <t xml:space="preserve">MONTELUPONE</t>
  </si>
  <si>
    <t xml:space="preserve">82003180435</t>
  </si>
  <si>
    <t xml:space="preserve">SAGRA DEL CARCIOFO - 2024</t>
  </si>
  <si>
    <t xml:space="preserve">Imp. n°1770/3365 Annualità 2025</t>
  </si>
  <si>
    <t xml:space="preserve">	726240</t>
  </si>
  <si>
    <t xml:space="preserve">PRO LOCO PEDASO</t>
  </si>
  <si>
    <t xml:space="preserve">PIAZZA ROMA, 29</t>
  </si>
  <si>
    <t xml:space="preserve">PEDASO</t>
  </si>
  <si>
    <t xml:space="preserve">00420950446</t>
  </si>
  <si>
    <t xml:space="preserve">SAGRA NAZIONALE DELLE COZZE - 2024</t>
  </si>
  <si>
    <t xml:space="preserve">Imp. n°1770/3366 Annualità 2025</t>
  </si>
  <si>
    <t xml:space="preserve">	872733</t>
  </si>
  <si>
    <t xml:space="preserve">ASSOCIAZIONE CULTURALE POPSOPHIA</t>
  </si>
  <si>
    <t xml:space="preserve">VIA DON MINZONI 11</t>
  </si>
  <si>
    <t xml:space="preserve">MACERATA</t>
  </si>
  <si>
    <t xml:space="preserve">93065100435</t>
  </si>
  <si>
    <t xml:space="preserve">ROCKSOPHIA - 2024</t>
  </si>
  <si>
    <t xml:space="preserve">Imp. n°1770/3367 Annualità 2025</t>
  </si>
  <si>
    <t xml:space="preserve">ACCADEMIA DEL CAOS</t>
  </si>
  <si>
    <t xml:space="preserve">VIA DEI MUTILATI E INVALIDI DEL LAVORO SNC</t>
  </si>
  <si>
    <t xml:space="preserve">ASCOLI PICENO</t>
  </si>
  <si>
    <t xml:space="preserve">92068190443</t>
  </si>
  <si>
    <t xml:space="preserve">SYMPHONY OF CAOS - 2024</t>
  </si>
  <si>
    <t xml:space="preserve">Imp. n°1770/3368 Annualità 2025</t>
  </si>
  <si>
    <t xml:space="preserve">COMUNE DI CORINALDO</t>
  </si>
  <si>
    <t xml:space="preserve">VIA DEL CORSO N. 9</t>
  </si>
  <si>
    <t xml:space="preserve">CORINALDO</t>
  </si>
  <si>
    <t xml:space="preserve">00106410426</t>
  </si>
  <si>
    <t xml:space="preserve">IL GRAN NATALE DI CORINALDO - 2024</t>
  </si>
  <si>
    <t xml:space="preserve">E79I24000920006</t>
  </si>
  <si>
    <t xml:space="preserve">Imp. n° 1772/3377 Annualità 2025</t>
  </si>
  <si>
    <t xml:space="preserve">COMUNE DI CANTIANO</t>
  </si>
  <si>
    <t xml:space="preserve">PIAZZA LUCEOLI N. 3</t>
  </si>
  <si>
    <t xml:space="preserve">CANTIANO</t>
  </si>
  <si>
    <t xml:space="preserve">00158390419</t>
  </si>
  <si>
    <t xml:space="preserve">CANTIANO FIERA CAVALLI - EDIZIONE 2024</t>
  </si>
  <si>
    <t xml:space="preserve">H79I24000590006</t>
  </si>
  <si>
    <t xml:space="preserve">DDS 11/TURI - 04/02/2025</t>
  </si>
  <si>
    <t xml:space="preserve">Imp. n° 2548/3762 Annualità 2025</t>
  </si>
  <si>
    <t xml:space="preserve">TOTALI</t>
  </si>
  <si>
    <t xml:space="preserve">BILANCIO 2025/2027 Esercizio  2025 - DISPONIBILITA' RIEPILOGATA PER CAPITOLO </t>
  </si>
  <si>
    <t xml:space="preserve">RIEPILOGO ECONOMIE DA ACCERTARE PER CAPITOLO</t>
  </si>
  <si>
    <t xml:space="preserve">RIEPILOGO RIT 4% cod.106E Ritenute (Art.28 D.P.R. 600/73) DIVISE PER CAPITOLO</t>
  </si>
  <si>
    <t xml:space="preserve"> BILANCIO 2025/2027  Ann.2025 Impegni reimputati  alla annualità 2025 con  (DGR 604 del 17/04/2025)</t>
  </si>
  <si>
    <r>
      <rPr>
        <sz val="10"/>
        <rFont val="Calibri"/>
        <family val="2"/>
        <charset val="1"/>
      </rPr>
      <t xml:space="preserve"> BILANCIO 2025/2027                      </t>
    </r>
    <r>
      <rPr>
        <b val="true"/>
        <sz val="10"/>
        <rFont val="Calibri"/>
        <family val="2"/>
        <charset val="1"/>
      </rPr>
      <t xml:space="preserve">Annualità  2025</t>
    </r>
  </si>
  <si>
    <t xml:space="preserve">Importo Lordo</t>
  </si>
  <si>
    <t xml:space="preserve">Importo RIT. 4%</t>
  </si>
  <si>
    <t xml:space="preserve">Netto da liquidare</t>
  </si>
  <si>
    <t xml:space="preserve">BILANCIO 2025/2027 Esercizio  2025</t>
  </si>
  <si>
    <t xml:space="preserve">Impegni reimputati  alla annualità 2025 con  (DGR 604 del 17/04/2025)</t>
  </si>
  <si>
    <t xml:space="preserve">totali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</si>
</sst>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&quot; €&quot;_-;\-* #,##0.00&quot; €&quot;_-;_-* \-??&quot; €&quot;_-;_-@_-"/>
    <numFmt numFmtId="166" formatCode="0%"/>
    <numFmt numFmtId="167" formatCode="0.00%"/>
    <numFmt numFmtId="168" formatCode="_-* #,##0.00_-;\-* #,##0.00_-;_-* \-??_-;_-@_-"/>
  </numFmts>
  <fonts count="3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1"/>
      <color rgb="FF002060"/>
      <name val="Calibri"/>
      <family val="2"/>
      <charset val="1"/>
    </font>
    <font>
      <sz val="16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8"/>
      <color rgb="FFC00000"/>
      <name val="Calibri"/>
      <family val="2"/>
      <charset val="1"/>
    </font>
    <font>
      <b val="true"/>
      <sz val="6"/>
      <color rgb="FF000000"/>
      <name val="Calibri"/>
      <family val="2"/>
      <charset val="1"/>
    </font>
    <font>
      <b val="true"/>
      <sz val="11"/>
      <color rgb="FF002060"/>
      <name val="Calibri"/>
      <family val="2"/>
      <charset val="1"/>
    </font>
    <font>
      <b val="true"/>
      <sz val="6"/>
      <color theme="1"/>
      <name val="Calibri"/>
      <family val="2"/>
      <charset val="1"/>
    </font>
    <font>
      <b val="true"/>
      <sz val="11"/>
      <color rgb="FFC00000"/>
      <name val="Calibri"/>
      <family val="2"/>
      <charset val="1"/>
    </font>
    <font>
      <b val="true"/>
      <sz val="11"/>
      <color rgb="FF0070C0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sz val="9"/>
      <color theme="1"/>
      <name val="Calibri"/>
      <family val="2"/>
      <charset val="1"/>
    </font>
    <font>
      <b val="true"/>
      <sz val="12"/>
      <color rgb="FF002060"/>
      <name val="Calibri"/>
      <family val="2"/>
      <charset val="1"/>
    </font>
    <font>
      <sz val="11"/>
      <name val="Calibri"/>
      <family val="2"/>
      <charset val="1"/>
    </font>
    <font>
      <sz val="11"/>
      <color rgb="FFC00000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2"/>
      <color rgb="FF0070C0"/>
      <name val="Calibri"/>
      <family val="2"/>
      <charset val="1"/>
    </font>
    <font>
      <sz val="8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2"/>
      <color rgb="FFC00000"/>
      <name val="Calibri"/>
      <family val="2"/>
      <charset val="1"/>
    </font>
    <font>
      <sz val="10"/>
      <color theme="1"/>
      <name val="Calibri"/>
      <family val="2"/>
      <charset val="1"/>
    </font>
    <font>
      <sz val="10"/>
      <name val="Calibri"/>
      <family val="2"/>
      <charset val="1"/>
    </font>
    <font>
      <b val="true"/>
      <sz val="10"/>
      <name val="Calibri"/>
      <family val="2"/>
      <charset val="1"/>
    </font>
    <font>
      <sz val="12"/>
      <color rgb="FFC00000"/>
      <name val="Calibri"/>
      <family val="2"/>
      <charset val="1"/>
    </font>
    <font>
      <b val="true"/>
      <sz val="10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7999"/>
        <bgColor rgb="FFCCFFFF"/>
      </patternFill>
    </fill>
    <fill>
      <patternFill patternType="solid">
        <fgColor theme="5" tint="0.7999"/>
        <bgColor rgb="FFDEEBF7"/>
      </patternFill>
    </fill>
    <fill>
      <patternFill patternType="solid">
        <fgColor theme="0"/>
        <bgColor rgb="FFDEEBF7"/>
      </patternFill>
    </fill>
  </fills>
  <borders count="46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medium"/>
      <bottom style="hair"/>
      <diagonal/>
    </border>
    <border diagonalUp="false" diagonalDown="false">
      <left style="thin"/>
      <right style="thin"/>
      <top style="medium"/>
      <bottom style="hair"/>
      <diagonal/>
    </border>
    <border diagonalUp="false" diagonalDown="false">
      <left style="thin"/>
      <right style="medium"/>
      <top style="medium"/>
      <bottom style="hair"/>
      <diagonal/>
    </border>
    <border diagonalUp="false" diagonalDown="false">
      <left/>
      <right style="thin"/>
      <top style="medium"/>
      <bottom style="hair"/>
      <diagonal/>
    </border>
    <border diagonalUp="false" diagonalDown="false">
      <left/>
      <right style="medium"/>
      <top style="medium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medium"/>
      <top style="hair"/>
      <bottom style="hair"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medium"/>
      <right style="thin"/>
      <top style="hair"/>
      <bottom style="medium"/>
      <diagonal/>
    </border>
    <border diagonalUp="false" diagonalDown="false">
      <left style="thin"/>
      <right style="thin"/>
      <top style="hair"/>
      <bottom style="medium"/>
      <diagonal/>
    </border>
    <border diagonalUp="false" diagonalDown="false">
      <left style="thin"/>
      <right/>
      <top style="hair"/>
      <bottom style="medium"/>
      <diagonal/>
    </border>
    <border diagonalUp="false" diagonalDown="false">
      <left style="thin"/>
      <right style="medium"/>
      <top style="hair"/>
      <bottom style="medium"/>
      <diagonal/>
    </border>
    <border diagonalUp="false" diagonalDown="false">
      <left/>
      <right style="thin"/>
      <top style="hair"/>
      <bottom style="medium"/>
      <diagonal/>
    </border>
    <border diagonalUp="false" diagonalDown="false">
      <left style="medium"/>
      <right style="medium"/>
      <top style="hair"/>
      <bottom style="medium"/>
      <diagonal/>
    </border>
    <border diagonalUp="false" diagonalDown="false">
      <left style="medium"/>
      <right style="medium"/>
      <top/>
      <bottom style="double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thin"/>
      <top style="thin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2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0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9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10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1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3" borderId="1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1" fillId="0" borderId="14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0" borderId="1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0" borderId="15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3" fillId="0" borderId="9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1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3" fillId="0" borderId="15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4" fillId="2" borderId="16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1" fillId="0" borderId="1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7" fillId="0" borderId="9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6" fillId="0" borderId="1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0" borderId="19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0" borderId="1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1" fillId="0" borderId="2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1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3" fillId="0" borderId="1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4" fillId="2" borderId="2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8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8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5" fontId="22" fillId="3" borderId="1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1" fillId="0" borderId="9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1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6" fillId="0" borderId="2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6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7" fillId="0" borderId="2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6" fillId="0" borderId="2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2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0" borderId="2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1" fillId="0" borderId="2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26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3" fillId="0" borderId="2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2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3" fillId="0" borderId="26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4" fillId="2" borderId="28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6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8" fillId="0" borderId="2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3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3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3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6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7" fillId="0" borderId="3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6" fillId="0" borderId="3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3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0" borderId="3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1" fillId="0" borderId="3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3" fillId="0" borderId="3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3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3" fillId="0" borderId="3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4" fillId="2" borderId="3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33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35" xfId="0" applyFont="fals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9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4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3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6" fillId="0" borderId="38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3" fillId="0" borderId="39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3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1" fillId="0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1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2" xfId="0" applyFont="fals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0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4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33" fillId="0" borderId="4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4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42" xfId="17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30" fillId="0" borderId="4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3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10" xfId="17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34" fillId="0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3" xfId="0" applyFont="fals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20" fillId="0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3" fillId="0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4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4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4" fillId="0" borderId="4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4" fillId="0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9" fillId="0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C00000"/>
          <bgColor rgb="FF000000"/>
        </patternFill>
      </fill>
    </dxf>
    <dxf>
      <fill>
        <patternFill patternType="solid">
          <fgColor rgb="FF002060"/>
          <bgColor rgb="FF000000"/>
        </patternFill>
      </fill>
    </dxf>
    <dxf>
      <fill>
        <patternFill patternType="solid">
          <fgColor rgb="FFFBE5D6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DEEBF7"/>
          <bgColor rgb="FF000000"/>
        </patternFill>
      </fill>
    </dxf>
    <dxf>
      <fill>
        <patternFill patternType="solid">
          <fgColor rgb="FF0070C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DEEBF7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AD30"/>
  <sheetViews>
    <sheetView showFormulas="false" showGridLines="true" showRowColHeaders="true" showZeros="true" rightToLeft="false" tabSelected="true" showOutlineSymbols="true" defaultGridColor="true" view="normal" topLeftCell="C1" colorId="64" zoomScale="70" zoomScaleNormal="70" zoomScalePageLayoutView="100" workbookViewId="0">
      <selection pane="topLeft" activeCell="R7" activeCellId="0" sqref="R7"/>
    </sheetView>
  </sheetViews>
  <sheetFormatPr defaultColWidth="8.71484375" defaultRowHeight="15.7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2" width="6.85"/>
    <col collapsed="false" customWidth="true" hidden="false" outlineLevel="0" max="3" min="3" style="1" width="12.71"/>
    <col collapsed="false" customWidth="true" hidden="false" outlineLevel="0" max="4" min="4" style="3" width="12.42"/>
    <col collapsed="false" customWidth="true" hidden="false" outlineLevel="0" max="5" min="5" style="4" width="13"/>
    <col collapsed="false" customWidth="true" hidden="false" outlineLevel="0" max="6" min="6" style="1" width="39.57"/>
    <col collapsed="false" customWidth="true" hidden="false" outlineLevel="0" max="7" min="7" style="1" width="19.86"/>
    <col collapsed="false" customWidth="true" hidden="false" outlineLevel="0" max="8" min="8" style="1" width="25.71"/>
    <col collapsed="false" customWidth="true" hidden="false" outlineLevel="0" max="9" min="9" style="3" width="20.14"/>
    <col collapsed="false" customWidth="true" hidden="false" outlineLevel="0" max="10" min="10" style="3" width="19.14"/>
    <col collapsed="false" customWidth="true" hidden="false" outlineLevel="0" max="11" min="11" style="1" width="36"/>
    <col collapsed="false" customWidth="true" hidden="false" outlineLevel="0" max="12" min="12" style="3" width="21.14"/>
    <col collapsed="false" customWidth="true" hidden="false" outlineLevel="0" max="13" min="13" style="3" width="16.85"/>
    <col collapsed="false" customWidth="true" hidden="false" outlineLevel="0" max="14" min="14" style="3" width="13.86"/>
    <col collapsed="false" customWidth="true" hidden="false" outlineLevel="0" max="15" min="15" style="3" width="17.71"/>
    <col collapsed="false" customWidth="true" hidden="false" outlineLevel="0" max="16" min="16" style="3" width="20.14"/>
    <col collapsed="false" customWidth="true" hidden="false" outlineLevel="0" max="19" min="17" style="5" width="20.14"/>
    <col collapsed="false" customWidth="true" hidden="false" outlineLevel="0" max="21" min="20" style="5" width="13.86"/>
    <col collapsed="false" customWidth="true" hidden="false" outlineLevel="0" max="22" min="22" style="5" width="14.57"/>
    <col collapsed="false" customWidth="true" hidden="false" outlineLevel="0" max="23" min="23" style="5" width="16.71"/>
    <col collapsed="false" customWidth="true" hidden="false" outlineLevel="0" max="25" min="24" style="5" width="15.42"/>
    <col collapsed="false" customWidth="true" hidden="false" outlineLevel="0" max="26" min="26" style="5" width="21.71"/>
    <col collapsed="false" customWidth="true" hidden="false" outlineLevel="0" max="27" min="27" style="4" width="25.42"/>
    <col collapsed="false" customWidth="true" hidden="false" outlineLevel="0" max="28" min="28" style="3" width="24.71"/>
    <col collapsed="false" customWidth="true" hidden="false" outlineLevel="0" max="29" min="29" style="3" width="25.42"/>
    <col collapsed="false" customWidth="true" hidden="false" outlineLevel="0" max="30" min="30" style="1" width="79.15"/>
    <col collapsed="false" customWidth="false" hidden="false" outlineLevel="0" max="16384" min="31" style="1" width="8.71"/>
  </cols>
  <sheetData>
    <row r="2" customFormat="false" ht="42" hidden="false" customHeight="true" outlineLevel="0" collapsed="false">
      <c r="C2" s="6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customFormat="false" ht="34.5" hidden="false" customHeight="true" outlineLevel="0" collapsed="false">
      <c r="C3" s="9"/>
      <c r="D3" s="9"/>
      <c r="E3" s="9"/>
      <c r="F3" s="9"/>
      <c r="G3" s="9"/>
      <c r="H3" s="9"/>
      <c r="I3" s="9"/>
      <c r="J3" s="9"/>
      <c r="K3" s="9"/>
      <c r="L3" s="10"/>
      <c r="M3" s="11" t="s">
        <v>1</v>
      </c>
      <c r="N3" s="11"/>
      <c r="O3" s="11"/>
      <c r="P3" s="11"/>
      <c r="Q3" s="11"/>
      <c r="R3" s="11" t="s">
        <v>2</v>
      </c>
      <c r="S3" s="11"/>
      <c r="T3" s="11"/>
      <c r="U3" s="11"/>
      <c r="V3" s="11"/>
      <c r="W3" s="11"/>
      <c r="X3" s="11"/>
      <c r="Y3" s="11"/>
      <c r="Z3" s="12" t="s">
        <v>3</v>
      </c>
      <c r="AA3" s="13" t="s">
        <v>4</v>
      </c>
      <c r="AB3" s="13"/>
      <c r="AC3" s="13"/>
    </row>
    <row r="4" s="14" customFormat="true" ht="108.75" hidden="false" customHeight="true" outlineLevel="0" collapsed="false">
      <c r="B4" s="15" t="s">
        <v>5</v>
      </c>
      <c r="C4" s="16" t="s">
        <v>6</v>
      </c>
      <c r="D4" s="17" t="s">
        <v>7</v>
      </c>
      <c r="E4" s="18" t="s">
        <v>8</v>
      </c>
      <c r="F4" s="19" t="s">
        <v>9</v>
      </c>
      <c r="G4" s="19" t="s">
        <v>10</v>
      </c>
      <c r="H4" s="19" t="s">
        <v>11</v>
      </c>
      <c r="I4" s="18" t="s">
        <v>12</v>
      </c>
      <c r="J4" s="18" t="s">
        <v>13</v>
      </c>
      <c r="K4" s="19" t="s">
        <v>14</v>
      </c>
      <c r="L4" s="20" t="s">
        <v>15</v>
      </c>
      <c r="M4" s="21" t="s">
        <v>16</v>
      </c>
      <c r="N4" s="18" t="s">
        <v>17</v>
      </c>
      <c r="O4" s="18" t="s">
        <v>18</v>
      </c>
      <c r="P4" s="18" t="s">
        <v>19</v>
      </c>
      <c r="Q4" s="22" t="s">
        <v>20</v>
      </c>
      <c r="R4" s="23" t="s">
        <v>21</v>
      </c>
      <c r="S4" s="24" t="s">
        <v>22</v>
      </c>
      <c r="T4" s="25" t="s">
        <v>23</v>
      </c>
      <c r="U4" s="24" t="s">
        <v>24</v>
      </c>
      <c r="V4" s="26" t="s">
        <v>25</v>
      </c>
      <c r="W4" s="23" t="s">
        <v>26</v>
      </c>
      <c r="X4" s="27" t="s">
        <v>27</v>
      </c>
      <c r="Y4" s="28" t="s">
        <v>28</v>
      </c>
      <c r="Z4" s="29" t="s">
        <v>29</v>
      </c>
      <c r="AA4" s="30" t="s">
        <v>30</v>
      </c>
      <c r="AB4" s="31" t="s">
        <v>31</v>
      </c>
      <c r="AC4" s="31" t="s">
        <v>32</v>
      </c>
      <c r="AD4" s="32" t="s">
        <v>33</v>
      </c>
    </row>
    <row r="5" s="14" customFormat="true" ht="53.25" hidden="false" customHeight="true" outlineLevel="0" collapsed="false">
      <c r="B5" s="15" t="n">
        <v>1</v>
      </c>
      <c r="C5" s="33" t="n">
        <v>5</v>
      </c>
      <c r="D5" s="34" t="n">
        <v>47636</v>
      </c>
      <c r="E5" s="35" t="n">
        <v>855633</v>
      </c>
      <c r="F5" s="36" t="s">
        <v>34</v>
      </c>
      <c r="G5" s="36" t="s">
        <v>35</v>
      </c>
      <c r="H5" s="36" t="s">
        <v>36</v>
      </c>
      <c r="I5" s="34" t="n">
        <v>80031470414</v>
      </c>
      <c r="J5" s="34"/>
      <c r="K5" s="36" t="s">
        <v>37</v>
      </c>
      <c r="L5" s="37" t="s">
        <v>38</v>
      </c>
      <c r="M5" s="38" t="n">
        <v>101000</v>
      </c>
      <c r="N5" s="39" t="n">
        <v>9000</v>
      </c>
      <c r="O5" s="39" t="n">
        <v>92000</v>
      </c>
      <c r="P5" s="40" t="s">
        <v>39</v>
      </c>
      <c r="Q5" s="41" t="n">
        <v>40000</v>
      </c>
      <c r="R5" s="42" t="n">
        <v>80843.31</v>
      </c>
      <c r="S5" s="43" t="n">
        <v>80843.31</v>
      </c>
      <c r="T5" s="44" t="n">
        <f aca="false">S5/M5*1</f>
        <v>0.800428811881188</v>
      </c>
      <c r="U5" s="45" t="n">
        <v>7900</v>
      </c>
      <c r="V5" s="46" t="n">
        <f aca="false">U5-R5</f>
        <v>-72943.31</v>
      </c>
      <c r="W5" s="47" t="n">
        <f aca="false">Q5*T5</f>
        <v>32017.1524752475</v>
      </c>
      <c r="X5" s="48" t="n">
        <f aca="false">Q5-W5</f>
        <v>7982.84752475248</v>
      </c>
      <c r="Y5" s="49"/>
      <c r="Z5" s="50" t="n">
        <f aca="false">W5</f>
        <v>32017.1524752475</v>
      </c>
      <c r="AA5" s="51" t="n">
        <v>2070110482</v>
      </c>
      <c r="AB5" s="52" t="s">
        <v>40</v>
      </c>
      <c r="AC5" s="53"/>
      <c r="AD5" s="54" t="s">
        <v>41</v>
      </c>
    </row>
    <row r="6" customFormat="false" ht="52.5" hidden="false" customHeight="true" outlineLevel="0" collapsed="false">
      <c r="B6" s="2" t="n">
        <v>2</v>
      </c>
      <c r="C6" s="33" t="n">
        <v>11</v>
      </c>
      <c r="D6" s="55" t="n">
        <v>47321</v>
      </c>
      <c r="E6" s="56" t="n">
        <v>726246</v>
      </c>
      <c r="F6" s="57" t="s">
        <v>42</v>
      </c>
      <c r="G6" s="58" t="s">
        <v>43</v>
      </c>
      <c r="H6" s="58" t="s">
        <v>44</v>
      </c>
      <c r="I6" s="55" t="s">
        <v>45</v>
      </c>
      <c r="J6" s="55" t="s">
        <v>45</v>
      </c>
      <c r="K6" s="57" t="s">
        <v>46</v>
      </c>
      <c r="L6" s="59" t="s">
        <v>47</v>
      </c>
      <c r="M6" s="60" t="n">
        <v>112000</v>
      </c>
      <c r="N6" s="61" t="n">
        <v>23250</v>
      </c>
      <c r="O6" s="61" t="n">
        <v>88750</v>
      </c>
      <c r="P6" s="40" t="s">
        <v>39</v>
      </c>
      <c r="Q6" s="41" t="n">
        <v>35000</v>
      </c>
      <c r="R6" s="62" t="n">
        <v>102295.39</v>
      </c>
      <c r="S6" s="63" t="n">
        <v>102295.39</v>
      </c>
      <c r="T6" s="64" t="n">
        <f aca="false">S6/M6*1</f>
        <v>0.913351696428571</v>
      </c>
      <c r="U6" s="63" t="n">
        <v>59305.49</v>
      </c>
      <c r="V6" s="65" t="n">
        <f aca="false">U6-R6</f>
        <v>-42989.9</v>
      </c>
      <c r="W6" s="47" t="n">
        <v>35000</v>
      </c>
      <c r="X6" s="66"/>
      <c r="Y6" s="67"/>
      <c r="Z6" s="68" t="n">
        <f aca="false">W6</f>
        <v>35000</v>
      </c>
      <c r="AA6" s="51" t="n">
        <v>2070110482</v>
      </c>
      <c r="AB6" s="52" t="s">
        <v>48</v>
      </c>
      <c r="AC6" s="69"/>
      <c r="AD6" s="70"/>
    </row>
    <row r="7" s="71" customFormat="true" ht="52.5" hidden="false" customHeight="true" outlineLevel="0" collapsed="false">
      <c r="B7" s="2" t="n">
        <v>3</v>
      </c>
      <c r="C7" s="33" t="n">
        <v>19</v>
      </c>
      <c r="D7" s="55" t="n">
        <v>47681</v>
      </c>
      <c r="E7" s="56" t="n">
        <v>68</v>
      </c>
      <c r="F7" s="57" t="s">
        <v>49</v>
      </c>
      <c r="G7" s="58" t="s">
        <v>50</v>
      </c>
      <c r="H7" s="58" t="s">
        <v>51</v>
      </c>
      <c r="I7" s="55" t="s">
        <v>52</v>
      </c>
      <c r="J7" s="55"/>
      <c r="K7" s="57" t="s">
        <v>53</v>
      </c>
      <c r="L7" s="59" t="s">
        <v>54</v>
      </c>
      <c r="M7" s="60" t="n">
        <v>107747</v>
      </c>
      <c r="N7" s="61" t="n">
        <v>5000</v>
      </c>
      <c r="O7" s="61" t="n">
        <v>102747</v>
      </c>
      <c r="P7" s="40" t="s">
        <v>39</v>
      </c>
      <c r="Q7" s="41" t="n">
        <v>35000</v>
      </c>
      <c r="R7" s="63" t="n">
        <v>91667.39</v>
      </c>
      <c r="S7" s="72" t="n">
        <v>91667.39</v>
      </c>
      <c r="T7" s="64" t="n">
        <f aca="false">S7/M7*1</f>
        <v>0.850765125711157</v>
      </c>
      <c r="U7" s="63" t="n">
        <v>17000</v>
      </c>
      <c r="V7" s="65" t="n">
        <f aca="false">U7-R7</f>
        <v>-74667.39</v>
      </c>
      <c r="W7" s="47" t="n">
        <f aca="false">Q7*T7</f>
        <v>29776.7793998905</v>
      </c>
      <c r="X7" s="66" t="n">
        <f aca="false">Q7-W7</f>
        <v>5223.22060010952</v>
      </c>
      <c r="Y7" s="67"/>
      <c r="Z7" s="68" t="n">
        <f aca="false">W7-Y7</f>
        <v>29776.7793998905</v>
      </c>
      <c r="AA7" s="51" t="n">
        <v>2070110023</v>
      </c>
      <c r="AB7" s="73"/>
      <c r="AC7" s="52" t="s">
        <v>55</v>
      </c>
      <c r="AD7" s="54" t="s">
        <v>56</v>
      </c>
    </row>
    <row r="8" s="71" customFormat="true" ht="52.5" hidden="false" customHeight="true" outlineLevel="0" collapsed="false">
      <c r="B8" s="2" t="n">
        <v>4</v>
      </c>
      <c r="C8" s="33" t="n">
        <v>20</v>
      </c>
      <c r="D8" s="55" t="n">
        <v>47714</v>
      </c>
      <c r="E8" s="56" t="n">
        <v>884590</v>
      </c>
      <c r="F8" s="57" t="s">
        <v>57</v>
      </c>
      <c r="G8" s="57" t="s">
        <v>58</v>
      </c>
      <c r="H8" s="57" t="s">
        <v>59</v>
      </c>
      <c r="I8" s="55" t="s">
        <v>60</v>
      </c>
      <c r="J8" s="55"/>
      <c r="K8" s="57" t="s">
        <v>61</v>
      </c>
      <c r="L8" s="59" t="s">
        <v>62</v>
      </c>
      <c r="M8" s="60" t="n">
        <v>118000</v>
      </c>
      <c r="N8" s="61" t="n">
        <v>12000</v>
      </c>
      <c r="O8" s="61" t="n">
        <v>106000</v>
      </c>
      <c r="P8" s="40" t="s">
        <v>39</v>
      </c>
      <c r="Q8" s="41" t="n">
        <v>35000</v>
      </c>
      <c r="R8" s="74" t="n">
        <v>112060.81</v>
      </c>
      <c r="S8" s="63" t="n">
        <v>110537.59</v>
      </c>
      <c r="T8" s="64" t="n">
        <f aca="false">S8/M8*1</f>
        <v>0.936759237288136</v>
      </c>
      <c r="U8" s="63" t="n">
        <v>30561.39</v>
      </c>
      <c r="V8" s="65" t="n">
        <f aca="false">U8-R8</f>
        <v>-81499.42</v>
      </c>
      <c r="W8" s="47" t="n">
        <v>35000</v>
      </c>
      <c r="X8" s="66"/>
      <c r="Y8" s="67"/>
      <c r="Z8" s="68" t="n">
        <f aca="false">W8</f>
        <v>35000</v>
      </c>
      <c r="AA8" s="51" t="n">
        <v>2070110523</v>
      </c>
      <c r="AB8" s="52" t="s">
        <v>63</v>
      </c>
      <c r="AC8" s="69"/>
      <c r="AD8" s="75"/>
    </row>
    <row r="9" customFormat="false" ht="52.5" hidden="false" customHeight="true" outlineLevel="0" collapsed="false">
      <c r="B9" s="2" t="n">
        <v>5</v>
      </c>
      <c r="C9" s="33" t="n">
        <v>22</v>
      </c>
      <c r="D9" s="55" t="n">
        <v>47409</v>
      </c>
      <c r="E9" s="56" t="s">
        <v>64</v>
      </c>
      <c r="F9" s="57" t="s">
        <v>65</v>
      </c>
      <c r="G9" s="58" t="s">
        <v>66</v>
      </c>
      <c r="H9" s="58" t="s">
        <v>67</v>
      </c>
      <c r="I9" s="55" t="s">
        <v>68</v>
      </c>
      <c r="J9" s="55"/>
      <c r="K9" s="57" t="s">
        <v>69</v>
      </c>
      <c r="L9" s="59" t="s">
        <v>62</v>
      </c>
      <c r="M9" s="60" t="n">
        <v>102000</v>
      </c>
      <c r="N9" s="61" t="n">
        <v>20000</v>
      </c>
      <c r="O9" s="61" t="n">
        <v>82000</v>
      </c>
      <c r="P9" s="40" t="s">
        <v>39</v>
      </c>
      <c r="Q9" s="41" t="n">
        <v>35000</v>
      </c>
      <c r="R9" s="74" t="n">
        <v>97378.07</v>
      </c>
      <c r="S9" s="72" t="n">
        <v>97378.07</v>
      </c>
      <c r="T9" s="64" t="n">
        <f aca="false">S9/M9*1</f>
        <v>0.954686960784314</v>
      </c>
      <c r="U9" s="63" t="n">
        <v>46322</v>
      </c>
      <c r="V9" s="65" t="n">
        <f aca="false">U9-R9</f>
        <v>-51056.07</v>
      </c>
      <c r="W9" s="47" t="n">
        <f aca="false">Q9*T9</f>
        <v>33414.043627451</v>
      </c>
      <c r="X9" s="66" t="n">
        <f aca="false">Q9-W9</f>
        <v>1585.95637254902</v>
      </c>
      <c r="Y9" s="67" t="n">
        <f aca="false">W9*4/100</f>
        <v>1336.56174509804</v>
      </c>
      <c r="Z9" s="68" t="n">
        <f aca="false">W9-Y9</f>
        <v>32077.4818823529</v>
      </c>
      <c r="AA9" s="51" t="n">
        <v>2070110523</v>
      </c>
      <c r="AB9" s="52" t="s">
        <v>70</v>
      </c>
      <c r="AC9" s="69"/>
      <c r="AD9" s="54" t="s">
        <v>71</v>
      </c>
    </row>
    <row r="10" customFormat="false" ht="52.5" hidden="false" customHeight="true" outlineLevel="0" collapsed="false">
      <c r="B10" s="2" t="n">
        <v>6</v>
      </c>
      <c r="C10" s="33" t="n">
        <v>29</v>
      </c>
      <c r="D10" s="55" t="n">
        <v>45108</v>
      </c>
      <c r="E10" s="56" t="n">
        <v>861460</v>
      </c>
      <c r="F10" s="57" t="s">
        <v>72</v>
      </c>
      <c r="G10" s="58" t="s">
        <v>73</v>
      </c>
      <c r="H10" s="58" t="s">
        <v>74</v>
      </c>
      <c r="I10" s="55" t="s">
        <v>75</v>
      </c>
      <c r="J10" s="55"/>
      <c r="K10" s="57" t="s">
        <v>76</v>
      </c>
      <c r="L10" s="59" t="s">
        <v>62</v>
      </c>
      <c r="M10" s="60" t="n">
        <v>100723.98</v>
      </c>
      <c r="N10" s="61" t="n">
        <v>20000</v>
      </c>
      <c r="O10" s="61" t="n">
        <v>50723.98</v>
      </c>
      <c r="P10" s="40" t="s">
        <v>39</v>
      </c>
      <c r="Q10" s="41" t="n">
        <v>30000</v>
      </c>
      <c r="R10" s="74" t="n">
        <v>106184.22</v>
      </c>
      <c r="S10" s="76" t="n">
        <v>100723.98</v>
      </c>
      <c r="T10" s="64" t="n">
        <f aca="false">S10/M10*1</f>
        <v>1</v>
      </c>
      <c r="U10" s="63" t="n">
        <v>20000</v>
      </c>
      <c r="V10" s="65" t="n">
        <f aca="false">U10-R10</f>
        <v>-86184.22</v>
      </c>
      <c r="W10" s="47" t="n">
        <v>30000</v>
      </c>
      <c r="X10" s="66"/>
      <c r="Y10" s="67"/>
      <c r="Z10" s="68" t="n">
        <v>30000</v>
      </c>
      <c r="AA10" s="51" t="n">
        <v>2070110523</v>
      </c>
      <c r="AB10" s="73" t="s">
        <v>77</v>
      </c>
      <c r="AC10" s="69"/>
      <c r="AD10" s="54"/>
    </row>
    <row r="11" s="71" customFormat="true" ht="52.5" hidden="false" customHeight="true" outlineLevel="0" collapsed="false">
      <c r="B11" s="2" t="n">
        <v>7</v>
      </c>
      <c r="C11" s="33" t="n">
        <v>31</v>
      </c>
      <c r="D11" s="55" t="n">
        <v>47388</v>
      </c>
      <c r="E11" s="56" t="n">
        <v>694698</v>
      </c>
      <c r="F11" s="57" t="s">
        <v>78</v>
      </c>
      <c r="G11" s="58" t="s">
        <v>79</v>
      </c>
      <c r="H11" s="58" t="s">
        <v>80</v>
      </c>
      <c r="I11" s="55" t="s">
        <v>81</v>
      </c>
      <c r="J11" s="55"/>
      <c r="K11" s="57" t="s">
        <v>82</v>
      </c>
      <c r="L11" s="59" t="s">
        <v>62</v>
      </c>
      <c r="M11" s="60" t="n">
        <v>117000</v>
      </c>
      <c r="N11" s="61" t="n">
        <v>35000</v>
      </c>
      <c r="O11" s="61" t="n">
        <v>82000</v>
      </c>
      <c r="P11" s="40" t="s">
        <v>39</v>
      </c>
      <c r="Q11" s="41" t="n">
        <v>30000</v>
      </c>
      <c r="R11" s="74" t="n">
        <v>108336.27</v>
      </c>
      <c r="S11" s="63" t="n">
        <v>108336.27</v>
      </c>
      <c r="T11" s="64" t="n">
        <f aca="false">S11/M11*1</f>
        <v>0.925951025641026</v>
      </c>
      <c r="U11" s="63" t="n">
        <v>46832.35</v>
      </c>
      <c r="V11" s="65" t="n">
        <f aca="false">U11-R11</f>
        <v>-61503.92</v>
      </c>
      <c r="W11" s="47" t="n">
        <v>30000</v>
      </c>
      <c r="X11" s="66"/>
      <c r="Y11" s="67"/>
      <c r="Z11" s="68" t="n">
        <f aca="false">W11</f>
        <v>30000</v>
      </c>
      <c r="AA11" s="51" t="n">
        <v>2070110042</v>
      </c>
      <c r="AB11" s="73"/>
      <c r="AC11" s="52" t="s">
        <v>83</v>
      </c>
      <c r="AD11" s="77"/>
    </row>
    <row r="12" s="71" customFormat="true" ht="52.5" hidden="false" customHeight="true" outlineLevel="0" collapsed="false">
      <c r="B12" s="2" t="n">
        <v>8</v>
      </c>
      <c r="C12" s="33" t="n">
        <v>32</v>
      </c>
      <c r="D12" s="55" t="n">
        <v>47391</v>
      </c>
      <c r="E12" s="56" t="s">
        <v>84</v>
      </c>
      <c r="F12" s="57" t="s">
        <v>85</v>
      </c>
      <c r="G12" s="58" t="s">
        <v>86</v>
      </c>
      <c r="H12" s="58" t="s">
        <v>87</v>
      </c>
      <c r="I12" s="55" t="s">
        <v>88</v>
      </c>
      <c r="J12" s="55" t="s">
        <v>88</v>
      </c>
      <c r="K12" s="57" t="s">
        <v>89</v>
      </c>
      <c r="L12" s="59" t="s">
        <v>62</v>
      </c>
      <c r="M12" s="60" t="n">
        <v>119200</v>
      </c>
      <c r="N12" s="61" t="n">
        <v>35000</v>
      </c>
      <c r="O12" s="61" t="n">
        <v>84200</v>
      </c>
      <c r="P12" s="40" t="s">
        <v>39</v>
      </c>
      <c r="Q12" s="41" t="n">
        <v>30000</v>
      </c>
      <c r="R12" s="74" t="n">
        <v>132013.03</v>
      </c>
      <c r="S12" s="63" t="n">
        <v>110814.07</v>
      </c>
      <c r="T12" s="64" t="n">
        <f aca="false">S12/M12*1</f>
        <v>0.929648238255034</v>
      </c>
      <c r="U12" s="63" t="n">
        <v>20000</v>
      </c>
      <c r="V12" s="65" t="n">
        <f aca="false">U12-R12</f>
        <v>-112013.03</v>
      </c>
      <c r="W12" s="47" t="n">
        <v>30000</v>
      </c>
      <c r="X12" s="66"/>
      <c r="Y12" s="67"/>
      <c r="Z12" s="68" t="n">
        <f aca="false">W12</f>
        <v>30000</v>
      </c>
      <c r="AA12" s="51" t="n">
        <v>2070110042</v>
      </c>
      <c r="AB12" s="73"/>
      <c r="AC12" s="52" t="s">
        <v>90</v>
      </c>
      <c r="AD12" s="77"/>
    </row>
    <row r="13" s="71" customFormat="true" ht="52.5" hidden="false" customHeight="true" outlineLevel="0" collapsed="false">
      <c r="B13" s="2" t="n">
        <v>9</v>
      </c>
      <c r="C13" s="33" t="n">
        <v>33</v>
      </c>
      <c r="D13" s="55" t="n">
        <v>47275</v>
      </c>
      <c r="E13" s="56" t="s">
        <v>91</v>
      </c>
      <c r="F13" s="57" t="s">
        <v>92</v>
      </c>
      <c r="G13" s="58" t="s">
        <v>93</v>
      </c>
      <c r="H13" s="58" t="s">
        <v>94</v>
      </c>
      <c r="I13" s="55" t="s">
        <v>95</v>
      </c>
      <c r="J13" s="55"/>
      <c r="K13" s="57" t="s">
        <v>96</v>
      </c>
      <c r="L13" s="59" t="s">
        <v>62</v>
      </c>
      <c r="M13" s="60" t="n">
        <v>105000</v>
      </c>
      <c r="N13" s="61" t="n">
        <v>60000</v>
      </c>
      <c r="O13" s="61" t="n">
        <v>45000</v>
      </c>
      <c r="P13" s="40" t="s">
        <v>39</v>
      </c>
      <c r="Q13" s="41" t="n">
        <v>30000</v>
      </c>
      <c r="R13" s="74" t="n">
        <v>105123.55</v>
      </c>
      <c r="S13" s="63" t="n">
        <v>103423.55</v>
      </c>
      <c r="T13" s="64" t="n">
        <f aca="false">S13/M13*1</f>
        <v>0.984986190476191</v>
      </c>
      <c r="U13" s="63" t="n">
        <v>60000</v>
      </c>
      <c r="V13" s="65" t="n">
        <f aca="false">U13-R13</f>
        <v>-45123.55</v>
      </c>
      <c r="W13" s="47" t="n">
        <v>30000</v>
      </c>
      <c r="X13" s="66"/>
      <c r="Y13" s="67"/>
      <c r="Z13" s="68" t="n">
        <f aca="false">W13</f>
        <v>30000</v>
      </c>
      <c r="AA13" s="51" t="n">
        <v>2070110042</v>
      </c>
      <c r="AB13" s="73"/>
      <c r="AC13" s="52" t="s">
        <v>97</v>
      </c>
      <c r="AD13" s="77"/>
    </row>
    <row r="14" s="71" customFormat="true" ht="52.5" hidden="false" customHeight="true" outlineLevel="0" collapsed="false">
      <c r="B14" s="2" t="n">
        <v>10</v>
      </c>
      <c r="C14" s="78" t="n">
        <v>34</v>
      </c>
      <c r="D14" s="79" t="n">
        <v>47042</v>
      </c>
      <c r="E14" s="80" t="n">
        <v>950733</v>
      </c>
      <c r="F14" s="81" t="s">
        <v>98</v>
      </c>
      <c r="G14" s="82" t="s">
        <v>99</v>
      </c>
      <c r="H14" s="82" t="s">
        <v>100</v>
      </c>
      <c r="I14" s="79" t="s">
        <v>101</v>
      </c>
      <c r="J14" s="79"/>
      <c r="K14" s="81" t="s">
        <v>102</v>
      </c>
      <c r="L14" s="83" t="s">
        <v>62</v>
      </c>
      <c r="M14" s="84" t="n">
        <v>111000</v>
      </c>
      <c r="N14" s="85" t="n">
        <v>52500</v>
      </c>
      <c r="O14" s="85" t="n">
        <v>58500</v>
      </c>
      <c r="P14" s="86" t="s">
        <v>39</v>
      </c>
      <c r="Q14" s="87" t="n">
        <v>30000</v>
      </c>
      <c r="R14" s="88" t="n">
        <v>105532</v>
      </c>
      <c r="S14" s="89" t="n">
        <v>105532</v>
      </c>
      <c r="T14" s="90" t="n">
        <f aca="false">S14/M14*1</f>
        <v>0.950738738738739</v>
      </c>
      <c r="U14" s="89" t="n">
        <v>59270</v>
      </c>
      <c r="V14" s="91" t="n">
        <f aca="false">U14-R14</f>
        <v>-46262</v>
      </c>
      <c r="W14" s="92" t="n">
        <v>30000</v>
      </c>
      <c r="X14" s="93"/>
      <c r="Y14" s="94"/>
      <c r="Z14" s="95" t="n">
        <f aca="false">W14</f>
        <v>30000</v>
      </c>
      <c r="AA14" s="96" t="n">
        <v>2070110042</v>
      </c>
      <c r="AB14" s="97"/>
      <c r="AC14" s="98" t="s">
        <v>103</v>
      </c>
      <c r="AD14" s="99"/>
    </row>
    <row r="15" s="71" customFormat="true" ht="52.5" hidden="false" customHeight="true" outlineLevel="0" collapsed="false">
      <c r="B15" s="2" t="n">
        <v>11</v>
      </c>
      <c r="C15" s="78" t="n">
        <v>35</v>
      </c>
      <c r="D15" s="79" t="n">
        <v>47358</v>
      </c>
      <c r="E15" s="80" t="n">
        <v>111</v>
      </c>
      <c r="F15" s="81" t="s">
        <v>104</v>
      </c>
      <c r="G15" s="82" t="s">
        <v>105</v>
      </c>
      <c r="H15" s="82" t="s">
        <v>106</v>
      </c>
      <c r="I15" s="79" t="s">
        <v>107</v>
      </c>
      <c r="J15" s="79" t="s">
        <v>107</v>
      </c>
      <c r="K15" s="81" t="s">
        <v>108</v>
      </c>
      <c r="L15" s="83" t="s">
        <v>109</v>
      </c>
      <c r="M15" s="84" t="n">
        <v>115000</v>
      </c>
      <c r="N15" s="85" t="n">
        <v>0</v>
      </c>
      <c r="O15" s="85" t="n">
        <v>115000</v>
      </c>
      <c r="P15" s="86" t="s">
        <v>39</v>
      </c>
      <c r="Q15" s="87" t="n">
        <v>30000</v>
      </c>
      <c r="R15" s="88" t="n">
        <v>119891.21</v>
      </c>
      <c r="S15" s="89" t="n">
        <v>115000</v>
      </c>
      <c r="T15" s="90" t="n">
        <f aca="false">S15/M15*1</f>
        <v>1</v>
      </c>
      <c r="U15" s="89" t="n">
        <v>0</v>
      </c>
      <c r="V15" s="91" t="n">
        <f aca="false">U15-R15</f>
        <v>-119891.21</v>
      </c>
      <c r="W15" s="92" t="n">
        <v>30000</v>
      </c>
      <c r="X15" s="93"/>
      <c r="Y15" s="94"/>
      <c r="Z15" s="95" t="n">
        <f aca="false">W15</f>
        <v>30000</v>
      </c>
      <c r="AA15" s="51" t="n">
        <v>2070110023</v>
      </c>
      <c r="AB15" s="97"/>
      <c r="AC15" s="100" t="s">
        <v>110</v>
      </c>
      <c r="AD15" s="99"/>
    </row>
    <row r="16" customFormat="false" ht="52.5" hidden="false" customHeight="true" outlineLevel="0" collapsed="false">
      <c r="B16" s="2" t="n">
        <v>12</v>
      </c>
      <c r="C16" s="101" t="n">
        <v>40</v>
      </c>
      <c r="D16" s="102" t="n">
        <v>47262</v>
      </c>
      <c r="E16" s="103" t="n">
        <v>22</v>
      </c>
      <c r="F16" s="104" t="s">
        <v>111</v>
      </c>
      <c r="G16" s="105" t="s">
        <v>112</v>
      </c>
      <c r="H16" s="105" t="s">
        <v>113</v>
      </c>
      <c r="I16" s="102" t="s">
        <v>114</v>
      </c>
      <c r="J16" s="102" t="s">
        <v>114</v>
      </c>
      <c r="K16" s="104" t="s">
        <v>115</v>
      </c>
      <c r="L16" s="106" t="s">
        <v>116</v>
      </c>
      <c r="M16" s="107" t="n">
        <v>111579.86</v>
      </c>
      <c r="N16" s="108" t="n">
        <v>50000</v>
      </c>
      <c r="O16" s="108" t="n">
        <v>61579.86</v>
      </c>
      <c r="P16" s="109" t="s">
        <v>117</v>
      </c>
      <c r="Q16" s="110" t="n">
        <v>25000</v>
      </c>
      <c r="R16" s="111" t="n">
        <v>111607.65</v>
      </c>
      <c r="S16" s="112" t="n">
        <v>108859.39</v>
      </c>
      <c r="T16" s="113" t="n">
        <f aca="false">S16/M16*1</f>
        <v>0.9756186286665</v>
      </c>
      <c r="U16" s="112" t="n">
        <v>68935</v>
      </c>
      <c r="V16" s="114" t="n">
        <f aca="false">U16-R16</f>
        <v>-42672.65</v>
      </c>
      <c r="W16" s="115" t="n">
        <v>25000</v>
      </c>
      <c r="X16" s="116"/>
      <c r="Y16" s="117"/>
      <c r="Z16" s="118" t="n">
        <f aca="false">W16-Y16</f>
        <v>25000</v>
      </c>
      <c r="AA16" s="119" t="n">
        <v>2070110023</v>
      </c>
      <c r="AB16" s="120"/>
      <c r="AC16" s="120" t="s">
        <v>118</v>
      </c>
      <c r="AD16" s="121"/>
    </row>
    <row r="17" customFormat="false" ht="41.25" hidden="false" customHeight="true" outlineLevel="0" collapsed="false">
      <c r="P17" s="122" t="s">
        <v>119</v>
      </c>
      <c r="Q17" s="123" t="n">
        <f aca="false">SUM(Q5:Q16)</f>
        <v>385000</v>
      </c>
      <c r="V17" s="124"/>
      <c r="W17" s="125"/>
      <c r="X17" s="126" t="n">
        <f aca="false">SUM(X5:X16)</f>
        <v>14792.024497411</v>
      </c>
      <c r="Y17" s="127" t="n">
        <f aca="false">SUM(Y5:Y16)</f>
        <v>1336.56174509804</v>
      </c>
      <c r="Z17" s="128" t="n">
        <f aca="false">SUM(Z5:Z16)</f>
        <v>368871.413757491</v>
      </c>
    </row>
    <row r="18" customFormat="false" ht="40.5" hidden="false" customHeight="true" outlineLevel="0" collapsed="false">
      <c r="Q18" s="129"/>
      <c r="W18" s="129"/>
      <c r="Y18" s="130" t="n">
        <f aca="false">Z17+Y17</f>
        <v>370207.975502589</v>
      </c>
      <c r="Z18" s="130"/>
    </row>
    <row r="19" customFormat="false" ht="36" hidden="true" customHeight="true" outlineLevel="0" collapsed="false"/>
    <row r="20" customFormat="false" ht="36.75" hidden="false" customHeight="true" outlineLevel="0" collapsed="false">
      <c r="P20" s="1"/>
      <c r="Q20" s="1"/>
      <c r="R20" s="1"/>
      <c r="W20" s="1"/>
      <c r="X20" s="1"/>
      <c r="Z20" s="1"/>
    </row>
    <row r="21" customFormat="false" ht="30.75" hidden="false" customHeight="true" outlineLevel="0" collapsed="false">
      <c r="N21" s="131" t="s">
        <v>120</v>
      </c>
      <c r="O21" s="131"/>
      <c r="P21" s="131"/>
      <c r="Q21" s="131"/>
      <c r="W21" s="132" t="s">
        <v>121</v>
      </c>
      <c r="X21" s="132"/>
      <c r="Z21" s="1"/>
      <c r="AA21" s="133" t="s">
        <v>122</v>
      </c>
      <c r="AB21" s="133"/>
      <c r="AC21" s="133"/>
      <c r="AD21" s="133"/>
    </row>
    <row r="22" customFormat="false" ht="87.75" hidden="false" customHeight="true" outlineLevel="0" collapsed="false">
      <c r="N22" s="131" t="s">
        <v>30</v>
      </c>
      <c r="O22" s="134" t="s">
        <v>123</v>
      </c>
      <c r="P22" s="135" t="s">
        <v>124</v>
      </c>
      <c r="Q22" s="131" t="s">
        <v>119</v>
      </c>
      <c r="V22" s="131" t="s">
        <v>30</v>
      </c>
      <c r="W22" s="136" t="s">
        <v>123</v>
      </c>
      <c r="X22" s="135" t="s">
        <v>124</v>
      </c>
      <c r="Y22" s="137"/>
      <c r="Z22" s="131" t="s">
        <v>30</v>
      </c>
      <c r="AA22" s="138" t="s">
        <v>125</v>
      </c>
      <c r="AB22" s="131" t="s">
        <v>126</v>
      </c>
      <c r="AC22" s="131" t="s">
        <v>127</v>
      </c>
      <c r="AD22" s="131" t="s">
        <v>128</v>
      </c>
    </row>
    <row r="23" customFormat="false" ht="29.25" hidden="false" customHeight="true" outlineLevel="0" collapsed="false">
      <c r="N23" s="139" t="n">
        <v>2070110023</v>
      </c>
      <c r="O23" s="140"/>
      <c r="P23" s="141" t="n">
        <f aca="false">Q7+Q15+Q16</f>
        <v>90000</v>
      </c>
      <c r="Q23" s="142" t="n">
        <f aca="false">P23+O23</f>
        <v>90000</v>
      </c>
      <c r="V23" s="139" t="n">
        <v>2070110023</v>
      </c>
      <c r="W23" s="143"/>
      <c r="X23" s="144" t="n">
        <f aca="false">X7</f>
        <v>5223.22060010952</v>
      </c>
      <c r="Y23" s="145"/>
      <c r="Z23" s="139"/>
      <c r="AA23" s="146"/>
      <c r="AB23" s="147"/>
      <c r="AC23" s="148"/>
      <c r="AD23" s="149"/>
    </row>
    <row r="24" customFormat="false" ht="29.25" hidden="false" customHeight="true" outlineLevel="0" collapsed="false">
      <c r="N24" s="150" t="n">
        <v>2070110042</v>
      </c>
      <c r="O24" s="151"/>
      <c r="P24" s="151" t="n">
        <f aca="false">Q11+Q13+Q12+Q14</f>
        <v>120000</v>
      </c>
      <c r="Q24" s="152" t="n">
        <f aca="false">P24+O24</f>
        <v>120000</v>
      </c>
      <c r="V24" s="150"/>
      <c r="W24" s="153"/>
      <c r="X24" s="153"/>
      <c r="Y24" s="145"/>
      <c r="Z24" s="150"/>
      <c r="AA24" s="154"/>
      <c r="AB24" s="155"/>
      <c r="AC24" s="156"/>
      <c r="AD24" s="36"/>
    </row>
    <row r="25" customFormat="false" ht="29.25" hidden="false" customHeight="true" outlineLevel="0" collapsed="false">
      <c r="N25" s="150" t="n">
        <v>2070110482</v>
      </c>
      <c r="O25" s="151" t="n">
        <f aca="false">Q5+Q6</f>
        <v>75000</v>
      </c>
      <c r="P25" s="36"/>
      <c r="Q25" s="152" t="n">
        <f aca="false">P25+O25</f>
        <v>75000</v>
      </c>
      <c r="V25" s="150" t="n">
        <v>2070110482</v>
      </c>
      <c r="W25" s="153" t="n">
        <f aca="false">X5</f>
        <v>7982.84752475248</v>
      </c>
      <c r="X25" s="153"/>
      <c r="Y25" s="145"/>
      <c r="Z25" s="150"/>
      <c r="AA25" s="154"/>
      <c r="AB25" s="155"/>
      <c r="AC25" s="156"/>
      <c r="AD25" s="157"/>
    </row>
    <row r="26" customFormat="false" ht="29.25" hidden="false" customHeight="true" outlineLevel="0" collapsed="false">
      <c r="N26" s="158" t="n">
        <v>2070110523</v>
      </c>
      <c r="O26" s="159" t="n">
        <f aca="false">Q8+Q9+Q10</f>
        <v>100000</v>
      </c>
      <c r="P26" s="160"/>
      <c r="Q26" s="161" t="n">
        <f aca="false">P26+O26</f>
        <v>100000</v>
      </c>
      <c r="R26" s="1"/>
      <c r="S26" s="1"/>
      <c r="V26" s="158" t="n">
        <v>2070110523</v>
      </c>
      <c r="W26" s="162" t="n">
        <f aca="false">X9</f>
        <v>1585.95637254902</v>
      </c>
      <c r="X26" s="162"/>
      <c r="Z26" s="158" t="n">
        <v>2070110523</v>
      </c>
      <c r="AA26" s="163" t="n">
        <f aca="false">W9</f>
        <v>33414.043627451</v>
      </c>
      <c r="AB26" s="164" t="n">
        <f aca="false">Y9</f>
        <v>1336.56174509804</v>
      </c>
      <c r="AC26" s="164" t="n">
        <f aca="false">Z9</f>
        <v>32077.4818823529</v>
      </c>
      <c r="AD26" s="165" t="s">
        <v>129</v>
      </c>
    </row>
    <row r="27" customFormat="false" ht="31.5" hidden="false" customHeight="true" outlineLevel="0" collapsed="false">
      <c r="N27" s="3" t="s">
        <v>130</v>
      </c>
      <c r="O27" s="166" t="n">
        <f aca="false">O26+O25+O24+O23</f>
        <v>175000</v>
      </c>
      <c r="P27" s="166" t="n">
        <f aca="false">P26+P25+P24+P23</f>
        <v>210000</v>
      </c>
      <c r="Q27" s="167" t="n">
        <f aca="false">P27+O27</f>
        <v>385000</v>
      </c>
      <c r="R27" s="1"/>
      <c r="S27" s="1"/>
      <c r="V27" s="3" t="s">
        <v>130</v>
      </c>
      <c r="W27" s="168" t="n">
        <f aca="false">W26+W25+W24+W23</f>
        <v>9568.80389730149</v>
      </c>
      <c r="X27" s="168" t="n">
        <f aca="false">X26+X25+X24+X23</f>
        <v>5223.22060010952</v>
      </c>
      <c r="Z27" s="3"/>
    </row>
    <row r="28" customFormat="false" ht="26.25" hidden="false" customHeight="true" outlineLevel="0" collapsed="false">
      <c r="X28" s="129"/>
    </row>
    <row r="30" customFormat="false" ht="15.75" hidden="false" customHeight="false" outlineLevel="0" collapsed="false">
      <c r="AA30" s="5"/>
    </row>
  </sheetData>
  <mergeCells count="10">
    <mergeCell ref="C2:Q2"/>
    <mergeCell ref="AA2:AB2"/>
    <mergeCell ref="C3:K3"/>
    <mergeCell ref="M3:Q3"/>
    <mergeCell ref="R3:Y3"/>
    <mergeCell ref="AA3:AC3"/>
    <mergeCell ref="Y18:Z18"/>
    <mergeCell ref="N21:Q21"/>
    <mergeCell ref="W21:X21"/>
    <mergeCell ref="AA21:AD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D8624E87A3D74A898E79FDA67D822F" ma:contentTypeVersion="15" ma:contentTypeDescription="Creare un nuovo documento." ma:contentTypeScope="" ma:versionID="17f98addb2aa1465774ec5ac8388bd08">
  <xsd:schema xmlns:xsd="http://www.w3.org/2001/XMLSchema" xmlns:xs="http://www.w3.org/2001/XMLSchema" xmlns:p="http://schemas.microsoft.com/office/2006/metadata/properties" xmlns:ns3="8d3963c1-e6e7-4766-afac-2d4b1264f9cc" xmlns:ns4="97a0b68d-71ca-4a49-a855-9e605fbdab2b" targetNamespace="http://schemas.microsoft.com/office/2006/metadata/properties" ma:root="true" ma:fieldsID="c7aa859cf879943a75318f38725371e8" ns3:_="" ns4:_="">
    <xsd:import namespace="8d3963c1-e6e7-4766-afac-2d4b1264f9cc"/>
    <xsd:import namespace="97a0b68d-71ca-4a49-a855-9e605fbdab2b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963c1-e6e7-4766-afac-2d4b1264f9c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0b68d-71ca-4a49-a855-9e605fbdab2b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d3963c1-e6e7-4766-afac-2d4b1264f9c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62859F-840D-474B-8C42-9C6039209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3963c1-e6e7-4766-afac-2d4b1264f9cc"/>
    <ds:schemaRef ds:uri="97a0b68d-71ca-4a49-a855-9e605fbdab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369612-2D22-46AD-844E-B62B56B7124C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97a0b68d-71ca-4a49-a855-9e605fbdab2b"/>
    <ds:schemaRef ds:uri="http://schemas.openxmlformats.org/package/2006/metadata/core-properties"/>
    <ds:schemaRef ds:uri="8d3963c1-e6e7-4766-afac-2d4b1264f9c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7D51E45-0F39-4900-A3D1-460E6820A6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2025-03-04T06:56:21Z</dcterms:created>
  <dc:creator>Simone Ippoliti</dc:creator>
  <dc:description/>
  <dc:language>it-IT</dc:language>
  <cp:lastModifiedBy>Simone Ippoliti</cp:lastModifiedBy>
  <dcterms:modified xsi:type="dcterms:W3CDTF">2025-05-12T10:44:23Z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0x010100CAD8624E87A3D74A898E79FDA67D822F</vt:lpwstr>
  </property>
</Properties>
</file>